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ULIAH\SKRIPSI\SIDANG SKRIPSI\PUBLISH JURNAL\SINTA 3 (UNU BLITAR) FIX\Ms Project (Normal Project)\Unggahan Data\"/>
    </mc:Choice>
  </mc:AlternateContent>
  <bookViews>
    <workbookView xWindow="0" yWindow="0" windowWidth="9285" windowHeight="7620"/>
  </bookViews>
  <sheets>
    <sheet name="HUBUNGAN WAKTU &amp; BIAYA " sheetId="5" r:id="rId1"/>
    <sheet name="PRESENTASE" sheetId="3" r:id="rId2"/>
  </sheets>
  <externalReferences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5" l="1"/>
  <c r="B66" i="5" l="1"/>
  <c r="AC66" i="5" s="1"/>
  <c r="B65" i="5"/>
  <c r="AC65" i="5" s="1"/>
  <c r="B60" i="5"/>
  <c r="AC60" i="5" s="1"/>
  <c r="B57" i="5"/>
  <c r="AC57" i="5" s="1"/>
  <c r="B55" i="5"/>
  <c r="AC55" i="5" s="1"/>
  <c r="B50" i="5"/>
  <c r="AC50" i="5" s="1"/>
  <c r="B45" i="5"/>
  <c r="AC45" i="5" s="1"/>
  <c r="B44" i="5"/>
  <c r="AC44" i="5" s="1"/>
  <c r="B41" i="5"/>
  <c r="AC41" i="5" s="1"/>
  <c r="B33" i="5"/>
  <c r="AC33" i="5" s="1"/>
  <c r="B32" i="5"/>
  <c r="AC32" i="5" s="1"/>
  <c r="B31" i="5"/>
  <c r="AC31" i="5" s="1"/>
  <c r="B29" i="5"/>
  <c r="AC29" i="5" s="1"/>
  <c r="B28" i="5"/>
  <c r="AC28" i="5" s="1"/>
  <c r="B16" i="5"/>
  <c r="AC16" i="5" s="1"/>
  <c r="B14" i="5"/>
  <c r="AC14" i="5" s="1"/>
  <c r="B15" i="5"/>
  <c r="AC15" i="5" s="1"/>
  <c r="B13" i="5"/>
  <c r="AC13" i="5" s="1"/>
  <c r="B11" i="5"/>
  <c r="AC11" i="5" s="1"/>
  <c r="B12" i="5"/>
  <c r="AC12" i="5" s="1"/>
  <c r="B10" i="5"/>
  <c r="AC10" i="5" s="1"/>
  <c r="B8" i="5"/>
  <c r="AC8" i="5" s="1"/>
  <c r="B9" i="5"/>
  <c r="AC9" i="5" s="1"/>
  <c r="B7" i="5"/>
  <c r="AC7" i="5" s="1"/>
  <c r="E200" i="5" l="1"/>
  <c r="P123" i="5"/>
  <c r="P153" i="5" s="1"/>
  <c r="L174" i="5" s="1"/>
  <c r="F183" i="5" s="1"/>
  <c r="P122" i="5"/>
  <c r="P152" i="5" s="1"/>
  <c r="K174" i="5" s="1"/>
  <c r="F182" i="5" s="1"/>
  <c r="P121" i="5"/>
  <c r="P93" i="5"/>
  <c r="P151" i="5" s="1"/>
  <c r="J174" i="5" s="1"/>
  <c r="F181" i="5" s="1"/>
  <c r="P92" i="5"/>
  <c r="P150" i="5" s="1"/>
  <c r="I174" i="5" s="1"/>
  <c r="F180" i="5" s="1"/>
  <c r="P91" i="5"/>
  <c r="P149" i="5" s="1"/>
  <c r="H174" i="5" s="1"/>
  <c r="F179" i="5" s="1"/>
  <c r="P90" i="5"/>
  <c r="P148" i="5" s="1"/>
  <c r="G174" i="5" s="1"/>
  <c r="T72" i="5"/>
  <c r="Q123" i="5" s="1"/>
  <c r="Q153" i="5" s="1"/>
  <c r="R72" i="5"/>
  <c r="Q122" i="5" s="1"/>
  <c r="Q152" i="5" s="1"/>
  <c r="P72" i="5"/>
  <c r="Q93" i="5" s="1"/>
  <c r="Q151" i="5" s="1"/>
  <c r="M72" i="5"/>
  <c r="Q92" i="5" s="1"/>
  <c r="Q150" i="5" s="1"/>
  <c r="J72" i="5"/>
  <c r="Q91" i="5" s="1"/>
  <c r="Q149" i="5" s="1"/>
  <c r="G72" i="5"/>
  <c r="AJ69" i="5"/>
  <c r="AK69" i="5" s="1"/>
  <c r="AI69" i="5"/>
  <c r="E69" i="5"/>
  <c r="AJ68" i="5"/>
  <c r="AK68" i="5" s="1"/>
  <c r="AI68" i="5"/>
  <c r="E68" i="5"/>
  <c r="AJ67" i="5"/>
  <c r="AK67" i="5" s="1"/>
  <c r="AI67" i="5"/>
  <c r="E67" i="5"/>
  <c r="AJ66" i="5"/>
  <c r="AK66" i="5" s="1"/>
  <c r="AI66" i="5"/>
  <c r="E66" i="5"/>
  <c r="AJ65" i="5"/>
  <c r="AK65" i="5" s="1"/>
  <c r="AI65" i="5"/>
  <c r="E65" i="5"/>
  <c r="AJ64" i="5"/>
  <c r="AK64" i="5" s="1"/>
  <c r="AI64" i="5"/>
  <c r="E64" i="5"/>
  <c r="AJ63" i="5"/>
  <c r="AK63" i="5" s="1"/>
  <c r="AI63" i="5"/>
  <c r="E63" i="5"/>
  <c r="AJ62" i="5"/>
  <c r="AK62" i="5" s="1"/>
  <c r="AI62" i="5"/>
  <c r="E62" i="5"/>
  <c r="AJ61" i="5"/>
  <c r="AK61" i="5" s="1"/>
  <c r="AI61" i="5"/>
  <c r="E61" i="5"/>
  <c r="AJ60" i="5"/>
  <c r="AK60" i="5" s="1"/>
  <c r="AI60" i="5"/>
  <c r="E60" i="5"/>
  <c r="AJ59" i="5"/>
  <c r="AK59" i="5" s="1"/>
  <c r="AI59" i="5"/>
  <c r="E59" i="5"/>
  <c r="AJ58" i="5"/>
  <c r="AK58" i="5" s="1"/>
  <c r="AI58" i="5"/>
  <c r="E58" i="5"/>
  <c r="AJ57" i="5"/>
  <c r="AK57" i="5" s="1"/>
  <c r="AI57" i="5"/>
  <c r="E57" i="5"/>
  <c r="AJ56" i="5"/>
  <c r="AK56" i="5" s="1"/>
  <c r="AI56" i="5"/>
  <c r="E56" i="5"/>
  <c r="AJ55" i="5"/>
  <c r="AK55" i="5" s="1"/>
  <c r="AI55" i="5"/>
  <c r="E55" i="5"/>
  <c r="AJ54" i="5"/>
  <c r="AK54" i="5" s="1"/>
  <c r="AI54" i="5"/>
  <c r="E54" i="5"/>
  <c r="AJ53" i="5"/>
  <c r="AK53" i="5" s="1"/>
  <c r="AI53" i="5"/>
  <c r="E53" i="5"/>
  <c r="AJ52" i="5"/>
  <c r="AK52" i="5" s="1"/>
  <c r="AI52" i="5"/>
  <c r="E52" i="5"/>
  <c r="AJ51" i="5"/>
  <c r="AK51" i="5" s="1"/>
  <c r="AI51" i="5"/>
  <c r="E51" i="5"/>
  <c r="AJ50" i="5"/>
  <c r="AK50" i="5" s="1"/>
  <c r="AI50" i="5"/>
  <c r="E50" i="5"/>
  <c r="AJ49" i="5"/>
  <c r="AK49" i="5" s="1"/>
  <c r="AI49" i="5"/>
  <c r="E49" i="5"/>
  <c r="AJ48" i="5"/>
  <c r="AK48" i="5" s="1"/>
  <c r="AI48" i="5"/>
  <c r="E48" i="5"/>
  <c r="AJ47" i="5"/>
  <c r="AK47" i="5" s="1"/>
  <c r="AI47" i="5"/>
  <c r="E47" i="5"/>
  <c r="AJ46" i="5"/>
  <c r="AK46" i="5" s="1"/>
  <c r="AI46" i="5"/>
  <c r="E46" i="5"/>
  <c r="AJ45" i="5"/>
  <c r="AK45" i="5" s="1"/>
  <c r="AI45" i="5"/>
  <c r="E45" i="5"/>
  <c r="AJ44" i="5"/>
  <c r="AK44" i="5" s="1"/>
  <c r="AI44" i="5"/>
  <c r="E44" i="5"/>
  <c r="AJ43" i="5"/>
  <c r="AK43" i="5" s="1"/>
  <c r="AI43" i="5"/>
  <c r="E43" i="5"/>
  <c r="AJ42" i="5"/>
  <c r="AK42" i="5" s="1"/>
  <c r="AI42" i="5"/>
  <c r="E42" i="5"/>
  <c r="AJ41" i="5"/>
  <c r="AK41" i="5" s="1"/>
  <c r="AI41" i="5"/>
  <c r="E41" i="5"/>
  <c r="AJ40" i="5"/>
  <c r="AK40" i="5" s="1"/>
  <c r="AI40" i="5"/>
  <c r="E40" i="5"/>
  <c r="AJ39" i="5"/>
  <c r="AK39" i="5" s="1"/>
  <c r="AI39" i="5"/>
  <c r="E39" i="5"/>
  <c r="AJ38" i="5"/>
  <c r="AK38" i="5" s="1"/>
  <c r="AI38" i="5"/>
  <c r="E38" i="5"/>
  <c r="AJ37" i="5"/>
  <c r="AK37" i="5" s="1"/>
  <c r="AI37" i="5"/>
  <c r="E37" i="5"/>
  <c r="AJ36" i="5"/>
  <c r="AK36" i="5" s="1"/>
  <c r="AI36" i="5"/>
  <c r="E36" i="5"/>
  <c r="AJ35" i="5"/>
  <c r="AK35" i="5" s="1"/>
  <c r="AI35" i="5"/>
  <c r="E35" i="5"/>
  <c r="AJ34" i="5"/>
  <c r="AK34" i="5" s="1"/>
  <c r="AI34" i="5"/>
  <c r="E34" i="5"/>
  <c r="AJ33" i="5"/>
  <c r="AK33" i="5" s="1"/>
  <c r="AI33" i="5"/>
  <c r="E33" i="5"/>
  <c r="AJ32" i="5"/>
  <c r="AK32" i="5" s="1"/>
  <c r="AI32" i="5"/>
  <c r="E32" i="5"/>
  <c r="AJ31" i="5"/>
  <c r="AK31" i="5" s="1"/>
  <c r="AI31" i="5"/>
  <c r="E31" i="5"/>
  <c r="AJ30" i="5"/>
  <c r="AK30" i="5" s="1"/>
  <c r="AI30" i="5"/>
  <c r="E30" i="5"/>
  <c r="AJ29" i="5"/>
  <c r="AK29" i="5" s="1"/>
  <c r="AI29" i="5"/>
  <c r="E29" i="5"/>
  <c r="AJ28" i="5"/>
  <c r="AK28" i="5" s="1"/>
  <c r="AI28" i="5"/>
  <c r="E28" i="5"/>
  <c r="AJ27" i="5"/>
  <c r="AK27" i="5" s="1"/>
  <c r="AI27" i="5"/>
  <c r="E27" i="5"/>
  <c r="AJ26" i="5"/>
  <c r="AK26" i="5" s="1"/>
  <c r="AI26" i="5"/>
  <c r="E26" i="5"/>
  <c r="AJ25" i="5"/>
  <c r="AK25" i="5" s="1"/>
  <c r="AI25" i="5"/>
  <c r="E25" i="5"/>
  <c r="AJ24" i="5"/>
  <c r="AK24" i="5" s="1"/>
  <c r="AI24" i="5"/>
  <c r="E24" i="5"/>
  <c r="AJ23" i="5"/>
  <c r="AK23" i="5" s="1"/>
  <c r="AI23" i="5"/>
  <c r="E23" i="5"/>
  <c r="AJ22" i="5"/>
  <c r="AK22" i="5" s="1"/>
  <c r="AI22" i="5"/>
  <c r="E22" i="5"/>
  <c r="AJ21" i="5"/>
  <c r="AK21" i="5" s="1"/>
  <c r="AI21" i="5"/>
  <c r="E21" i="5"/>
  <c r="AJ20" i="5"/>
  <c r="AK20" i="5" s="1"/>
  <c r="AI20" i="5"/>
  <c r="E20" i="5"/>
  <c r="AJ19" i="5"/>
  <c r="AK19" i="5" s="1"/>
  <c r="AI19" i="5"/>
  <c r="E19" i="5"/>
  <c r="AJ18" i="5"/>
  <c r="AK18" i="5" s="1"/>
  <c r="AI18" i="5"/>
  <c r="E18" i="5"/>
  <c r="AJ17" i="5"/>
  <c r="AK17" i="5" s="1"/>
  <c r="AI17" i="5"/>
  <c r="E17" i="5"/>
  <c r="AJ16" i="5"/>
  <c r="AK16" i="5" s="1"/>
  <c r="AI16" i="5"/>
  <c r="E16" i="5"/>
  <c r="AJ15" i="5"/>
  <c r="AK15" i="5" s="1"/>
  <c r="AI15" i="5"/>
  <c r="E15" i="5"/>
  <c r="AJ14" i="5"/>
  <c r="AK14" i="5" s="1"/>
  <c r="AI14" i="5"/>
  <c r="E14" i="5"/>
  <c r="AJ13" i="5"/>
  <c r="AK13" i="5" s="1"/>
  <c r="AI13" i="5"/>
  <c r="E13" i="5"/>
  <c r="AJ12" i="5"/>
  <c r="AK12" i="5" s="1"/>
  <c r="AI12" i="5"/>
  <c r="E12" i="5"/>
  <c r="AJ11" i="5"/>
  <c r="AK11" i="5" s="1"/>
  <c r="AI11" i="5"/>
  <c r="E11" i="5"/>
  <c r="AJ10" i="5"/>
  <c r="AK10" i="5" s="1"/>
  <c r="AI10" i="5"/>
  <c r="E10" i="5"/>
  <c r="AJ9" i="5"/>
  <c r="AK9" i="5" s="1"/>
  <c r="AI9" i="5"/>
  <c r="E9" i="5"/>
  <c r="AJ8" i="5"/>
  <c r="AK8" i="5" s="1"/>
  <c r="AI8" i="5"/>
  <c r="E8" i="5"/>
  <c r="AJ7" i="5"/>
  <c r="AK7" i="5" s="1"/>
  <c r="AI7" i="5"/>
  <c r="E7" i="5"/>
  <c r="AJ6" i="5"/>
  <c r="AI6" i="5"/>
  <c r="E6" i="5"/>
  <c r="AJ5" i="5"/>
  <c r="AI5" i="5"/>
  <c r="E5" i="5"/>
  <c r="AK6" i="5" l="1"/>
  <c r="R74" i="5"/>
  <c r="AK5" i="5"/>
  <c r="AJ72" i="5"/>
  <c r="AJ73" i="5" s="1"/>
  <c r="F186" i="5"/>
  <c r="F193" i="5"/>
  <c r="E201" i="5" s="1"/>
  <c r="F189" i="5"/>
  <c r="F196" i="5"/>
  <c r="E204" i="5" s="1"/>
  <c r="I204" i="5" s="1"/>
  <c r="K171" i="5"/>
  <c r="R80" i="5"/>
  <c r="F187" i="5"/>
  <c r="F194" i="5"/>
  <c r="E202" i="5" s="1"/>
  <c r="I202" i="5" s="1"/>
  <c r="F190" i="5"/>
  <c r="F197" i="5"/>
  <c r="E205" i="5" s="1"/>
  <c r="I205" i="5" s="1"/>
  <c r="F188" i="5"/>
  <c r="F195" i="5"/>
  <c r="E203" i="5" s="1"/>
  <c r="I203" i="5" s="1"/>
  <c r="J74" i="5"/>
  <c r="T74" i="5"/>
  <c r="G80" i="5"/>
  <c r="M74" i="5"/>
  <c r="G171" i="5"/>
  <c r="P74" i="5"/>
  <c r="I201" i="5"/>
  <c r="G74" i="5"/>
  <c r="L22" i="3"/>
  <c r="AH70" i="5" l="1"/>
  <c r="G82" i="5"/>
  <c r="G78" i="5"/>
  <c r="P80" i="5"/>
  <c r="J171" i="5"/>
  <c r="L171" i="5"/>
  <c r="T80" i="5"/>
  <c r="H171" i="5"/>
  <c r="J80" i="5"/>
  <c r="F204" i="5"/>
  <c r="G182" i="5"/>
  <c r="G172" i="5"/>
  <c r="G173" i="5" s="1"/>
  <c r="G192" i="5" s="1"/>
  <c r="G76" i="5"/>
  <c r="F200" i="5"/>
  <c r="G178" i="5"/>
  <c r="I171" i="5"/>
  <c r="M80" i="5"/>
  <c r="M20" i="3"/>
  <c r="M19" i="3"/>
  <c r="M18" i="3"/>
  <c r="M17" i="3"/>
  <c r="M16" i="3"/>
  <c r="L16" i="3"/>
  <c r="M11" i="3"/>
  <c r="N11" i="3" s="1"/>
  <c r="M10" i="3"/>
  <c r="M9" i="3"/>
  <c r="M8" i="3"/>
  <c r="M7" i="3"/>
  <c r="N7" i="3" s="1"/>
  <c r="L20" i="3"/>
  <c r="L19" i="3"/>
  <c r="N18" i="3"/>
  <c r="L18" i="3"/>
  <c r="L17" i="3"/>
  <c r="N8" i="3"/>
  <c r="N9" i="3"/>
  <c r="N10" i="3"/>
  <c r="L11" i="3"/>
  <c r="L10" i="3"/>
  <c r="L9" i="3"/>
  <c r="L8" i="3"/>
  <c r="L7" i="3"/>
  <c r="G200" i="5" l="1"/>
  <c r="G185" i="5"/>
  <c r="H200" i="5"/>
  <c r="F202" i="5"/>
  <c r="G180" i="5"/>
  <c r="M76" i="5"/>
  <c r="T76" i="5"/>
  <c r="J76" i="5"/>
  <c r="R76" i="5"/>
  <c r="P76" i="5"/>
  <c r="F201" i="5"/>
  <c r="G179" i="5"/>
  <c r="F205" i="5"/>
  <c r="G183" i="5"/>
  <c r="F203" i="5"/>
  <c r="G181" i="5"/>
  <c r="N20" i="3"/>
  <c r="N19" i="3"/>
  <c r="N17" i="3"/>
  <c r="N16" i="3"/>
  <c r="L172" i="5" l="1"/>
  <c r="T78" i="5"/>
  <c r="T82" i="5"/>
  <c r="J172" i="5"/>
  <c r="P82" i="5"/>
  <c r="P78" i="5"/>
  <c r="I172" i="5"/>
  <c r="M78" i="5"/>
  <c r="M82" i="5"/>
  <c r="K172" i="5"/>
  <c r="R78" i="5"/>
  <c r="R82" i="5"/>
  <c r="H172" i="5"/>
  <c r="J78" i="5"/>
  <c r="J82" i="5"/>
  <c r="G186" i="5" l="1"/>
  <c r="G201" i="5"/>
  <c r="H201" i="5" s="1"/>
  <c r="J201" i="5" s="1"/>
  <c r="H173" i="5"/>
  <c r="G193" i="5" s="1"/>
  <c r="G204" i="5"/>
  <c r="H204" i="5" s="1"/>
  <c r="J204" i="5" s="1"/>
  <c r="G189" i="5"/>
  <c r="K173" i="5"/>
  <c r="G196" i="5" s="1"/>
  <c r="G188" i="5"/>
  <c r="G203" i="5"/>
  <c r="H203" i="5" s="1"/>
  <c r="J203" i="5" s="1"/>
  <c r="J173" i="5"/>
  <c r="G195" i="5" s="1"/>
  <c r="G190" i="5"/>
  <c r="G205" i="5"/>
  <c r="H205" i="5" s="1"/>
  <c r="J205" i="5" s="1"/>
  <c r="L173" i="5"/>
  <c r="G197" i="5" s="1"/>
  <c r="G202" i="5"/>
  <c r="H202" i="5" s="1"/>
  <c r="J202" i="5" s="1"/>
  <c r="G187" i="5"/>
  <c r="I173" i="5"/>
  <c r="G194" i="5" s="1"/>
</calcChain>
</file>

<file path=xl/sharedStrings.xml><?xml version="1.0" encoding="utf-8"?>
<sst xmlns="http://schemas.openxmlformats.org/spreadsheetml/2006/main" count="743" uniqueCount="191">
  <si>
    <t>Task Name</t>
  </si>
  <si>
    <t>Volume</t>
  </si>
  <si>
    <t>Satuan</t>
  </si>
  <si>
    <t>m3</t>
  </si>
  <si>
    <t>m2</t>
  </si>
  <si>
    <t>ttk</t>
  </si>
  <si>
    <t>Bh</t>
  </si>
  <si>
    <t>Ls</t>
  </si>
  <si>
    <t>m1</t>
  </si>
  <si>
    <t>Beton Balok B3 20/35 K-300 f'c 24,90 Mpa</t>
  </si>
  <si>
    <t>ID</t>
  </si>
  <si>
    <t>12 days</t>
  </si>
  <si>
    <t>34 days</t>
  </si>
  <si>
    <t>58 days</t>
  </si>
  <si>
    <t>45 days</t>
  </si>
  <si>
    <t>41 days</t>
  </si>
  <si>
    <t>42 days</t>
  </si>
  <si>
    <t>70 days</t>
  </si>
  <si>
    <t>53 days</t>
  </si>
  <si>
    <t>47 days</t>
  </si>
  <si>
    <t>52 days</t>
  </si>
  <si>
    <t>73 days</t>
  </si>
  <si>
    <t>55 days</t>
  </si>
  <si>
    <t>38 days</t>
  </si>
  <si>
    <t>37 days</t>
  </si>
  <si>
    <t>32 days</t>
  </si>
  <si>
    <t>61 days</t>
  </si>
  <si>
    <t>69 days</t>
  </si>
  <si>
    <t>40 days</t>
  </si>
  <si>
    <t>68 days</t>
  </si>
  <si>
    <t>5 days</t>
  </si>
  <si>
    <t>10 days</t>
  </si>
  <si>
    <t>6 days</t>
  </si>
  <si>
    <t>16 days</t>
  </si>
  <si>
    <t>Lembur 1 Jam</t>
  </si>
  <si>
    <t>Lembur 2 Jam</t>
  </si>
  <si>
    <t>Lembur 3 Jam</t>
  </si>
  <si>
    <t>2 Shift</t>
  </si>
  <si>
    <t>3 Shift</t>
  </si>
  <si>
    <t>Crashing Project</t>
  </si>
  <si>
    <t>Normal Project</t>
  </si>
  <si>
    <t>Normal Cost</t>
  </si>
  <si>
    <t>Normal Duration</t>
  </si>
  <si>
    <t>Crash Duration</t>
  </si>
  <si>
    <t>Crash Cost</t>
  </si>
  <si>
    <t>Beton Listplang B3 10/65 K-300 f'c 24,90 Mpa</t>
  </si>
  <si>
    <t>Acian Lantai 1</t>
  </si>
  <si>
    <t>Acian Lantai 2</t>
  </si>
  <si>
    <t>Acian Lantai 3</t>
  </si>
  <si>
    <t>Granit 60x60 Lt.1</t>
  </si>
  <si>
    <t>Granit 60x60 Lt.2</t>
  </si>
  <si>
    <t>Granit 60x60 Lt.3</t>
  </si>
  <si>
    <t>Plafond Gypsumboard tebal=9mm Lantai 1</t>
  </si>
  <si>
    <t>Plafond Gypsumboard tebal=9mm Lantai 2</t>
  </si>
  <si>
    <t>Plafond Gypsumboard tebal=9mm Lantai 3</t>
  </si>
  <si>
    <t>Pengecatan Interior LT1</t>
  </si>
  <si>
    <t>Pengecatan Interior LT2</t>
  </si>
  <si>
    <t>Pengecatan Interior LT3</t>
  </si>
  <si>
    <t>Pengecatan Interior LT atap</t>
  </si>
  <si>
    <t>Pengecatan Exterior LT1</t>
  </si>
  <si>
    <t>Pengecatan Exterior LT2</t>
  </si>
  <si>
    <t>Pengecatan Exterior LT3</t>
  </si>
  <si>
    <t>Pengecatan Exterior Lt.Atap</t>
  </si>
  <si>
    <t>Pengecatan Plafon Lantai 1</t>
  </si>
  <si>
    <t>Pengecatan Plafon Lantai 2</t>
  </si>
  <si>
    <t>Pengecatan Plafon Lantai 3</t>
  </si>
  <si>
    <t>Pengecatan Plafon Lantai Atap</t>
  </si>
  <si>
    <t>Keramik Lt. Toilet</t>
  </si>
  <si>
    <t>Pasangan Paving Stone K-300 Total</t>
  </si>
  <si>
    <t>Pengacatan Bawah Plat Dak Total</t>
  </si>
  <si>
    <t>Pengecatan Plafond Lt1</t>
  </si>
  <si>
    <t>Pengecatan Plafond Lt2</t>
  </si>
  <si>
    <t>Pengecatan Partisi LT2</t>
  </si>
  <si>
    <t>Floor Drain TX1A TOTO</t>
  </si>
  <si>
    <t>Septick Tank</t>
  </si>
  <si>
    <t>Resapan</t>
  </si>
  <si>
    <t>Pasangan Pondasi Bata Rollag 1Pc :3 Psr</t>
  </si>
  <si>
    <t>Pasangan dinding batu Bata Merah 1/2 Bata 1 Pc : 4 Pp</t>
  </si>
  <si>
    <t>Pasangan dinding batu Bata Merah 1/2 Bata 1 Pc : 4 Pp Penebalan</t>
  </si>
  <si>
    <t>Acian</t>
  </si>
  <si>
    <t>Plesteran Halus 1 Pc : 3 Ps tebal 1.5 cm</t>
  </si>
  <si>
    <t>Pasangan Granit Lantai 60x60</t>
  </si>
  <si>
    <t>Pintu Type P1</t>
  </si>
  <si>
    <t>Pintu Type PJ</t>
  </si>
  <si>
    <t>Jendela Type J1</t>
  </si>
  <si>
    <t>Jendela Type J2</t>
  </si>
  <si>
    <t>Bouvenlist Type BV</t>
  </si>
  <si>
    <t>Rabat Halus + aci dak Atap</t>
  </si>
  <si>
    <t>Waterproofing Dak dan Plat atap Total</t>
  </si>
  <si>
    <t>Pengecatan Interior</t>
  </si>
  <si>
    <t>Pengecatan Exterior</t>
  </si>
  <si>
    <t>Pengecatan Dak Bawah</t>
  </si>
  <si>
    <t>Talang Tegak Pipa 4"</t>
  </si>
  <si>
    <t>Roof Drain 4" StainLess</t>
  </si>
  <si>
    <t>Kloset Duduk CW860NJ/SW861JP +Accesoris TOTO</t>
  </si>
  <si>
    <t>Kran Air T23B13V7NB TOTO</t>
  </si>
  <si>
    <t>Pintu Pagar Belakang Besi Hollow 7070, 30/50 isian Hollow 20/20 dan Plat Besi</t>
  </si>
  <si>
    <t>Beton Portal 80x45x100 K-300 f'c 24,90 Mpa</t>
  </si>
  <si>
    <t>Pipa Besi dia.6</t>
  </si>
  <si>
    <t>Pipa Besi dia.4</t>
  </si>
  <si>
    <t>30 days</t>
  </si>
  <si>
    <t>50 days</t>
  </si>
  <si>
    <t>39 days</t>
  </si>
  <si>
    <t>35 days</t>
  </si>
  <si>
    <t>36 days</t>
  </si>
  <si>
    <t>46 days</t>
  </si>
  <si>
    <t>18 days</t>
  </si>
  <si>
    <t>63 days</t>
  </si>
  <si>
    <t>28 days</t>
  </si>
  <si>
    <t>29 days</t>
  </si>
  <si>
    <t>33 days</t>
  </si>
  <si>
    <t>4 days</t>
  </si>
  <si>
    <t>8 days</t>
  </si>
  <si>
    <t>21 days</t>
  </si>
  <si>
    <t>20 days</t>
  </si>
  <si>
    <t>17 days</t>
  </si>
  <si>
    <t>14 days</t>
  </si>
  <si>
    <t>9 days</t>
  </si>
  <si>
    <t>25 days</t>
  </si>
  <si>
    <t>27 days</t>
  </si>
  <si>
    <t>3 days</t>
  </si>
  <si>
    <t>23 days</t>
  </si>
  <si>
    <t>44 days</t>
  </si>
  <si>
    <t>49 days</t>
  </si>
  <si>
    <t>15 days</t>
  </si>
  <si>
    <t>11 days</t>
  </si>
  <si>
    <t>7 days</t>
  </si>
  <si>
    <t>Galian Pondasi Plat Portal 80x45x100</t>
  </si>
  <si>
    <t>26 days</t>
  </si>
  <si>
    <t>24 days</t>
  </si>
  <si>
    <t>31 days</t>
  </si>
  <si>
    <t>22 days</t>
  </si>
  <si>
    <t>2 days</t>
  </si>
  <si>
    <t>19 days</t>
  </si>
  <si>
    <t>4.3 days</t>
  </si>
  <si>
    <t>3.6 days</t>
  </si>
  <si>
    <t>2.5 days</t>
  </si>
  <si>
    <t>13 days</t>
  </si>
  <si>
    <t>KETERANGAN</t>
  </si>
  <si>
    <t>DURASI</t>
  </si>
  <si>
    <t>BIAYA</t>
  </si>
  <si>
    <t>Instalasi Penerangan Lantai 2, NYM 3 x 2,5 mm² dalam conduit PVC HI 20 mm²</t>
  </si>
  <si>
    <t>ANALISA WAKTU DAN BIAYA PROYEK GEDUNG BPJS TULUNGAGUNG</t>
  </si>
  <si>
    <t>Cost Slope</t>
  </si>
  <si>
    <t>ANALISA COST SLOPE</t>
  </si>
  <si>
    <t>Total Crash Cost</t>
  </si>
  <si>
    <t>TOTAL NILAI COST SLOPE</t>
  </si>
  <si>
    <t>DIRECT COST</t>
  </si>
  <si>
    <t>INDIRECT COST</t>
  </si>
  <si>
    <t>TOTAL COST</t>
  </si>
  <si>
    <t>TOTAL DURATION</t>
  </si>
  <si>
    <t>PPN 10%</t>
  </si>
  <si>
    <t>LEMBUR 1 JAM</t>
  </si>
  <si>
    <t>LEMBUR 2 JAM</t>
  </si>
  <si>
    <t>LEMBUR 3 JAM</t>
  </si>
  <si>
    <t>2 SHIFT</t>
  </si>
  <si>
    <t>3 SHIFT</t>
  </si>
  <si>
    <t xml:space="preserve">  </t>
  </si>
  <si>
    <t>DURATIONS</t>
  </si>
  <si>
    <t>NORMAL PREOJECT</t>
  </si>
  <si>
    <t>210 day</t>
  </si>
  <si>
    <t>1 day</t>
  </si>
  <si>
    <t>INDIRECT COST/ DAYS</t>
  </si>
  <si>
    <t>CRASH COST</t>
  </si>
  <si>
    <t>TOTAL COST + PPN 10%</t>
  </si>
  <si>
    <t>Selisih Durasi</t>
  </si>
  <si>
    <t>normal</t>
  </si>
  <si>
    <t>condition</t>
  </si>
  <si>
    <t>alternatif 1 (lembur 1 jam)</t>
  </si>
  <si>
    <t>alternatif 2 (lembur 2 jam)</t>
  </si>
  <si>
    <t>alternatif 3 (lembur 3 jam)</t>
  </si>
  <si>
    <t>alternatif 4 (2 shift)</t>
  </si>
  <si>
    <t>alternatif 5 (3 shift)</t>
  </si>
  <si>
    <t>no.</t>
  </si>
  <si>
    <t>direct cost</t>
  </si>
  <si>
    <t>total cost</t>
  </si>
  <si>
    <t>duration</t>
  </si>
  <si>
    <t>indirect cost</t>
  </si>
  <si>
    <t>selisih durasi normal</t>
  </si>
  <si>
    <t>Crash Cost (kompres 1)</t>
  </si>
  <si>
    <t>Crash Cost (kompres 2)</t>
  </si>
  <si>
    <t>Total Cost / Hari</t>
  </si>
  <si>
    <t>SELISIH</t>
  </si>
  <si>
    <t>Hasil</t>
  </si>
  <si>
    <t>PRESENTASE kenaikan %</t>
  </si>
  <si>
    <t>GEDUNG UTAMA</t>
  </si>
  <si>
    <t>POS JAGA</t>
  </si>
  <si>
    <t>GEDUNG PENUNJANG</t>
  </si>
  <si>
    <t>AREA</t>
  </si>
  <si>
    <t>K7</t>
  </si>
  <si>
    <t>KODE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</si>
</sst>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Rp&quot;* #,##0.00_);_(&quot;Rp&quot;* \(#,##0.00\);_(&quot;Rp&quot;* &quot;-&quot;??_);_(@_)"/>
    <numFmt numFmtId="165" formatCode="_(&quot;Rp&quot;* #,##0.00_);_(&quot;Rp&quot;* \(#,##0.00\);_(&quot;Rp&quot;* &quot;-&quot;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63636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165" fontId="6" fillId="3" borderId="1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/>
    <xf numFmtId="2" fontId="1" fillId="2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vertical="center"/>
    </xf>
    <xf numFmtId="165" fontId="2" fillId="0" borderId="1" xfId="0" applyNumberFormat="1" applyFont="1" applyBorder="1" applyAlignment="1"/>
    <xf numFmtId="0" fontId="0" fillId="0" borderId="0" xfId="0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0" fillId="0" borderId="0" xfId="0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43" fontId="11" fillId="0" borderId="1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3" borderId="0" xfId="0" applyFont="1" applyFill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3" fontId="3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/>
    <xf numFmtId="0" fontId="1" fillId="3" borderId="2" xfId="0" applyFont="1" applyFill="1" applyBorder="1" applyAlignment="1">
      <alignment horizontal="left" vertical="center" wrapText="1"/>
    </xf>
    <xf numFmtId="9" fontId="6" fillId="3" borderId="1" xfId="2" applyNumberFormat="1" applyFont="1" applyFill="1" applyBorder="1" applyAlignment="1">
      <alignment horizontal="center" vertical="center"/>
    </xf>
    <xf numFmtId="9" fontId="2" fillId="3" borderId="0" xfId="0" applyNumberFormat="1" applyFont="1" applyFill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9" fontId="0" fillId="0" borderId="1" xfId="0" applyNumberForma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/>
    </xf>
    <xf numFmtId="0" fontId="2" fillId="4" borderId="0" xfId="0" applyFont="1" applyFill="1"/>
    <xf numFmtId="0" fontId="1" fillId="4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/>
    </xf>
    <xf numFmtId="0" fontId="2" fillId="5" borderId="0" xfId="0" applyFont="1" applyFill="1"/>
    <xf numFmtId="0" fontId="1" fillId="5" borderId="2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/>
    </xf>
    <xf numFmtId="0" fontId="2" fillId="6" borderId="0" xfId="0" applyFont="1" applyFill="1"/>
    <xf numFmtId="0" fontId="2" fillId="6" borderId="1" xfId="0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2" fillId="0" borderId="0" xfId="0" applyNumberFormat="1" applyFont="1"/>
    <xf numFmtId="0" fontId="3" fillId="4" borderId="1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7" fillId="3" borderId="1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urrency [0] 2" xfId="1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GRAFIK WAKTU DAN BIAYA NORMAL DAN LEMBUR</a:t>
            </a:r>
          </a:p>
        </c:rich>
      </c:tx>
      <c:layout>
        <c:manualLayout>
          <c:xMode val="edge"/>
          <c:yMode val="edge"/>
          <c:x val="0.24475905096879536"/>
          <c:y val="2.9179225767945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134620197978679"/>
          <c:y val="0.18756599406313978"/>
          <c:w val="0.69153906472518079"/>
          <c:h val="0.685478633777595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'HUBUNGAN WAKTU &amp; BIAYA '!$P$89:$Q$89</c:f>
              <c:strCache>
                <c:ptCount val="1"/>
                <c:pt idx="0">
                  <c:v>DURASI BIAYA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'HUBUNGAN WAKTU &amp; BIAYA '!$P$90:$P$93</c:f>
              <c:numCache>
                <c:formatCode>General</c:formatCode>
                <c:ptCount val="4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</c:numCache>
            </c:numRef>
          </c:xVal>
          <c:yVal>
            <c:numRef>
              <c:f>'HUBUNGAN WAKTU &amp; BIAYA '!$Q$90:$Q$93</c:f>
              <c:numCache>
                <c:formatCode>_("Rp"* #,##0.00_);_("Rp"* \(#,##0.00\);_("Rp"* "-"_);_(@_)</c:formatCode>
                <c:ptCount val="4"/>
                <c:pt idx="0">
                  <c:v>0</c:v>
                </c:pt>
                <c:pt idx="1">
                  <c:v>109820721</c:v>
                </c:pt>
                <c:pt idx="2">
                  <c:v>183249271.15000001</c:v>
                </c:pt>
                <c:pt idx="3">
                  <c:v>307587957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D1-4BB5-8A77-79201403AAC0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'HUBUNGAN WAKTU &amp; BIAYA '!$P$90:$P$93</c:f>
              <c:numCache>
                <c:formatCode>General</c:formatCode>
                <c:ptCount val="4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</c:numCache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D4D1-4BB5-8A77-79201403AAC0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'HUBUNGAN WAKTU &amp; BIAYA '!$P$90:$P$93</c:f>
              <c:numCache>
                <c:formatCode>General</c:formatCode>
                <c:ptCount val="4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</c:numCache>
              <c:extLst xmlns:c15="http://schemas.microsoft.com/office/drawing/2012/chart"/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1-4BB5-8A77-79201403A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732264"/>
        <c:axId val="60573160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'HUBUNGAN WAKTU &amp; BIAYA '!$T$94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'HUBUNGAN WAKTU &amp; BIAYA '!$P$90:$P$93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210</c:v>
                      </c:pt>
                      <c:pt idx="1">
                        <c:v>169</c:v>
                      </c:pt>
                      <c:pt idx="2">
                        <c:v>144</c:v>
                      </c:pt>
                      <c:pt idx="3">
                        <c:v>137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'HUBUNGAN WAKTU &amp; BIAYA '!$T$95:$T$98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4D1-4BB5-8A77-79201403AAC0}"/>
                  </c:ext>
                </c:extLst>
              </c15:ser>
            </c15:filteredScatterSeries>
          </c:ext>
        </c:extLst>
      </c:scatterChart>
      <c:valAx>
        <c:axId val="605732264"/>
        <c:scaling>
          <c:orientation val="minMax"/>
          <c:max val="212"/>
          <c:min val="1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Durasi </a:t>
                </a:r>
              </a:p>
              <a:p>
                <a:pPr>
                  <a:defRPr/>
                </a:pPr>
                <a:r>
                  <a:rPr lang="en-US" sz="11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(hari)</a:t>
                </a:r>
              </a:p>
            </c:rich>
          </c:tx>
          <c:layout>
            <c:manualLayout>
              <c:xMode val="edge"/>
              <c:yMode val="edge"/>
              <c:x val="0.9246317463007393"/>
              <c:y val="0.830295665948969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5731608"/>
        <c:crosses val="autoZero"/>
        <c:crossBetween val="midCat"/>
      </c:valAx>
      <c:valAx>
        <c:axId val="60573160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Biaya (Rp)</a:t>
                </a:r>
              </a:p>
            </c:rich>
          </c:tx>
          <c:layout>
            <c:manualLayout>
              <c:xMode val="edge"/>
              <c:yMode val="edge"/>
              <c:x val="0.15389127540872483"/>
              <c:y val="9.84145560996397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Rp&quot;* #,##0.00_);_(&quot;Rp&quot;* \(#,##0.00\);_(&quot;Rp&quot;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5732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GRAFIK WAKTU DAN BIAYA NORMAL DAN SHIFT</a:t>
            </a:r>
          </a:p>
        </c:rich>
      </c:tx>
      <c:layout>
        <c:manualLayout>
          <c:xMode val="edge"/>
          <c:yMode val="edge"/>
          <c:x val="0.27795264209140869"/>
          <c:y val="3.8863862477141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134620197978679"/>
          <c:y val="0.18756599406313978"/>
          <c:w val="0.69153906472518079"/>
          <c:h val="0.68547863377759566"/>
        </c:manualLayout>
      </c:layout>
      <c:scatterChart>
        <c:scatterStyle val="lineMarker"/>
        <c:varyColors val="0"/>
        <c:ser>
          <c:idx val="4"/>
          <c:order val="0"/>
          <c:tx>
            <c:strRef>
              <c:f>'HUBUNGAN WAKTU &amp; BIAYA '!$Q$120</c:f>
              <c:strCache>
                <c:ptCount val="1"/>
                <c:pt idx="0">
                  <c:v>BIAYA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'HUBUNGAN WAKTU &amp; BIAYA '!$P$121:$P$123</c:f>
              <c:numCache>
                <c:formatCode>General</c:formatCode>
                <c:ptCount val="3"/>
                <c:pt idx="0">
                  <c:v>210</c:v>
                </c:pt>
                <c:pt idx="1">
                  <c:v>131</c:v>
                </c:pt>
                <c:pt idx="2">
                  <c:v>125</c:v>
                </c:pt>
              </c:numCache>
            </c:numRef>
          </c:xVal>
          <c:yVal>
            <c:numRef>
              <c:f>'HUBUNGAN WAKTU &amp; BIAYA '!$Q$121:$Q$123</c:f>
              <c:numCache>
                <c:formatCode>_("Rp"* #,##0.00_);_("Rp"* \(#,##0.00\);_("Rp"* "-"_);_(@_)</c:formatCode>
                <c:ptCount val="3"/>
                <c:pt idx="0">
                  <c:v>0</c:v>
                </c:pt>
                <c:pt idx="1">
                  <c:v>354726222</c:v>
                </c:pt>
                <c:pt idx="2">
                  <c:v>708569445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A4-4EB2-A973-70BE7E52CB74}"/>
            </c:ext>
          </c:extLst>
        </c:ser>
        <c:ser>
          <c:idx val="1"/>
          <c:order val="1"/>
          <c:tx>
            <c:strRef>
              <c:f>'HUBUNGAN WAKTU &amp; BIAYA '!$T$94</c:f>
              <c:strCache>
                <c:ptCount val="1"/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'HUBUNGAN WAKTU &amp; BIAYA '!$P$90:$P$93</c:f>
              <c:numCache>
                <c:formatCode>General</c:formatCode>
                <c:ptCount val="4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</c:numCache>
            </c:numRef>
          </c:xVal>
          <c:yVal>
            <c:numRef>
              <c:f>'HUBUNGAN WAKTU &amp; BIAYA '!$T$95:$T$98</c:f>
              <c:numCache>
                <c:formatCode>General</c:formatCode>
                <c:ptCount val="4"/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BA4-4EB2-A973-70BE7E52CB74}"/>
            </c:ext>
          </c:extLst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'HUBUNGAN WAKTU &amp; BIAYA '!$P$90:$P$93</c:f>
              <c:numCache>
                <c:formatCode>General</c:formatCode>
                <c:ptCount val="4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0BA4-4EB2-A973-70BE7E52CB74}"/>
            </c:ext>
          </c:extLst>
        </c:ser>
        <c:ser>
          <c:idx val="3"/>
          <c:order val="3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'HUBUNGAN WAKTU &amp; BIAYA '!$P$90:$P$93</c:f>
              <c:numCache>
                <c:formatCode>General</c:formatCode>
                <c:ptCount val="4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0BA4-4EB2-A973-70BE7E52C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732264"/>
        <c:axId val="605731608"/>
        <c:extLst/>
      </c:scatterChart>
      <c:valAx>
        <c:axId val="605732264"/>
        <c:scaling>
          <c:orientation val="minMax"/>
          <c:max val="215"/>
          <c:min val="1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Durasi </a:t>
                </a:r>
              </a:p>
              <a:p>
                <a:pPr>
                  <a:defRPr sz="11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1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(hari)</a:t>
                </a:r>
              </a:p>
            </c:rich>
          </c:tx>
          <c:layout>
            <c:manualLayout>
              <c:xMode val="edge"/>
              <c:yMode val="edge"/>
              <c:x val="0.9246317463007393"/>
              <c:y val="0.830295665948969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5731608"/>
        <c:crosses val="autoZero"/>
        <c:crossBetween val="midCat"/>
      </c:valAx>
      <c:valAx>
        <c:axId val="60573160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Biaya (Rp)</a:t>
                </a:r>
              </a:p>
            </c:rich>
          </c:tx>
          <c:layout>
            <c:manualLayout>
              <c:xMode val="edge"/>
              <c:yMode val="edge"/>
              <c:x val="0.15389127540872483"/>
              <c:y val="9.84145560996397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Rp&quot;* #,##0.00_);_(&quot;Rp&quot;* \(#,##0.00\);_(&quot;Rp&quot;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5732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GRAFIK WAKTU DAN BIAYA NORMAL</a:t>
            </a:r>
            <a:r>
              <a:rPr lang="en-US" sz="14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LEMBUR DAN SHIFT</a:t>
            </a:r>
          </a:p>
        </c:rich>
      </c:tx>
      <c:layout>
        <c:manualLayout>
          <c:xMode val="edge"/>
          <c:yMode val="edge"/>
          <c:x val="0.30668455628267283"/>
          <c:y val="5.079110190693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24700903187796"/>
          <c:y val="0.18756599406313978"/>
          <c:w val="0.72563824772285213"/>
          <c:h val="0.6854786337775956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'HUBUNGAN WAKTU &amp; BIAYA '!$P$148:$P$153</c:f>
              <c:numCache>
                <c:formatCode>General</c:formatCode>
                <c:ptCount val="6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  <c:pt idx="4">
                  <c:v>131</c:v>
                </c:pt>
                <c:pt idx="5">
                  <c:v>125</c:v>
                </c:pt>
              </c:numCache>
            </c:numRef>
          </c:xVal>
          <c:yVal>
            <c:numRef>
              <c:f>'HUBUNGAN WAKTU &amp; BIAYA '!$Q$148:$Q$153</c:f>
              <c:numCache>
                <c:formatCode>_("Rp"* #,##0.00_);_("Rp"* \(#,##0.00\);_("Rp"* "-"_);_(@_)</c:formatCode>
                <c:ptCount val="6"/>
                <c:pt idx="0">
                  <c:v>0</c:v>
                </c:pt>
                <c:pt idx="1">
                  <c:v>109820721</c:v>
                </c:pt>
                <c:pt idx="2">
                  <c:v>183249271.15000001</c:v>
                </c:pt>
                <c:pt idx="3">
                  <c:v>307587957</c:v>
                </c:pt>
                <c:pt idx="4">
                  <c:v>354726222</c:v>
                </c:pt>
                <c:pt idx="5">
                  <c:v>708569445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FC-45C9-BF25-CFC6AEE8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732264"/>
        <c:axId val="605731608"/>
        <c:extLst/>
      </c:scatterChart>
      <c:valAx>
        <c:axId val="605732264"/>
        <c:scaling>
          <c:orientation val="minMax"/>
          <c:max val="210"/>
          <c:min val="1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1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Durasi </a:t>
                </a:r>
              </a:p>
              <a:p>
                <a:pPr>
                  <a:defRPr sz="1100" b="1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r>
                  <a:rPr lang="en-US" sz="110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(hari)</a:t>
                </a:r>
              </a:p>
            </c:rich>
          </c:tx>
          <c:layout>
            <c:manualLayout>
              <c:xMode val="edge"/>
              <c:yMode val="edge"/>
              <c:x val="0.9246317463007393"/>
              <c:y val="0.830295665948969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5731608"/>
        <c:crosses val="autoZero"/>
        <c:crossBetween val="midCat"/>
        <c:majorUnit val="5"/>
      </c:valAx>
      <c:valAx>
        <c:axId val="60573160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Biaya (Rp)</a:t>
                </a:r>
              </a:p>
            </c:rich>
          </c:tx>
          <c:layout>
            <c:manualLayout>
              <c:xMode val="edge"/>
              <c:yMode val="edge"/>
              <c:x val="0.15389127540872483"/>
              <c:y val="9.84145560996397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Rp&quot;* #,##0.00_);_(&quot;Rp&quot;* \(#,##0.00\);_(&quot;Rp&quot;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605732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800" b="1">
                <a:latin typeface="Times New Roman" panose="02020603050405020304" pitchFamily="18" charset="0"/>
                <a:cs typeface="Times New Roman" panose="02020603050405020304" pitchFamily="18" charset="0"/>
              </a:rPr>
              <a:t>GRAFIK</a:t>
            </a:r>
            <a:r>
              <a:rPr lang="en-US" sz="18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WAKTU DAN BIAYA LANGSUNG, BIAYA TIDAK LANGSUNG DAN BIAYA TOTAL </a:t>
            </a:r>
            <a:endParaRPr lang="en-US" sz="18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7732683150811332"/>
          <c:y val="1.4195759240482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03399320530843"/>
          <c:y val="0.15578071296524121"/>
          <c:w val="0.7158108049805606"/>
          <c:h val="0.73325595526770948"/>
        </c:manualLayout>
      </c:layout>
      <c:lineChart>
        <c:grouping val="standard"/>
        <c:varyColors val="0"/>
        <c:ser>
          <c:idx val="0"/>
          <c:order val="0"/>
          <c:tx>
            <c:v>Direct Cost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cat>
            <c:numRef>
              <c:f>'HUBUNGAN WAKTU &amp; BIAYA '!$F$192:$F$197</c:f>
              <c:numCache>
                <c:formatCode>General</c:formatCode>
                <c:ptCount val="6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  <c:pt idx="4">
                  <c:v>131</c:v>
                </c:pt>
                <c:pt idx="5">
                  <c:v>125</c:v>
                </c:pt>
              </c:numCache>
            </c:numRef>
          </c:cat>
          <c:val>
            <c:numRef>
              <c:f>'HUBUNGAN WAKTU &amp; BIAYA '!$G$178:$G$183</c:f>
              <c:numCache>
                <c:formatCode>_("Rp"* #,##0.00_);_("Rp"* \(#,##0.00\);_("Rp"* "-"_);_(@_)</c:formatCode>
                <c:ptCount val="6"/>
                <c:pt idx="0">
                  <c:v>13014680000</c:v>
                </c:pt>
                <c:pt idx="1">
                  <c:v>13124500721</c:v>
                </c:pt>
                <c:pt idx="2">
                  <c:v>13197929271.15</c:v>
                </c:pt>
                <c:pt idx="3">
                  <c:v>13322267957</c:v>
                </c:pt>
                <c:pt idx="4">
                  <c:v>13369406222</c:v>
                </c:pt>
                <c:pt idx="5">
                  <c:v>13723249445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BE-477F-8F6A-32957E02785E}"/>
            </c:ext>
          </c:extLst>
        </c:ser>
        <c:ser>
          <c:idx val="2"/>
          <c:order val="2"/>
          <c:tx>
            <c:v>Total Cost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cat>
            <c:numRef>
              <c:f>'HUBUNGAN WAKTU &amp; BIAYA '!$F$192:$F$197</c:f>
              <c:numCache>
                <c:formatCode>General</c:formatCode>
                <c:ptCount val="6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  <c:pt idx="4">
                  <c:v>131</c:v>
                </c:pt>
                <c:pt idx="5">
                  <c:v>125</c:v>
                </c:pt>
              </c:numCache>
            </c:numRef>
          </c:cat>
          <c:val>
            <c:numRef>
              <c:f>'HUBUNGAN WAKTU &amp; BIAYA '!$G$192:$G$197</c:f>
              <c:numCache>
                <c:formatCode>_("Rp"* #,##0.00_);_("Rp"* \(#,##0.00\);_("Rp"* "-"_);_(@_)</c:formatCode>
                <c:ptCount val="6"/>
                <c:pt idx="0">
                  <c:v>13665414000</c:v>
                </c:pt>
                <c:pt idx="1">
                  <c:v>13648186654.333334</c:v>
                </c:pt>
                <c:pt idx="2">
                  <c:v>13644146871.15</c:v>
                </c:pt>
                <c:pt idx="3">
                  <c:v>13746794423.666666</c:v>
                </c:pt>
                <c:pt idx="4">
                  <c:v>13775340288.666666</c:v>
                </c:pt>
                <c:pt idx="5">
                  <c:v>14110591111.666666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E-477F-8F6A-32957E027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475800"/>
        <c:axId val="385481048"/>
      </c:lineChart>
      <c:lineChart>
        <c:grouping val="standard"/>
        <c:varyColors val="0"/>
        <c:ser>
          <c:idx val="1"/>
          <c:order val="1"/>
          <c:tx>
            <c:v>Indirect Cost</c:v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cat>
            <c:numRef>
              <c:f>'HUBUNGAN WAKTU &amp; BIAYA '!$F$185:$F$190</c:f>
              <c:numCache>
                <c:formatCode>General</c:formatCode>
                <c:ptCount val="6"/>
                <c:pt idx="0">
                  <c:v>210</c:v>
                </c:pt>
                <c:pt idx="1">
                  <c:v>169</c:v>
                </c:pt>
                <c:pt idx="2">
                  <c:v>144</c:v>
                </c:pt>
                <c:pt idx="3">
                  <c:v>137</c:v>
                </c:pt>
                <c:pt idx="4">
                  <c:v>131</c:v>
                </c:pt>
                <c:pt idx="5">
                  <c:v>125</c:v>
                </c:pt>
              </c:numCache>
            </c:numRef>
          </c:cat>
          <c:val>
            <c:numRef>
              <c:f>'HUBUNGAN WAKTU &amp; BIAYA '!$G$185:$G$190</c:f>
              <c:numCache>
                <c:formatCode>_("Rp"* #,##0.00_);_("Rp"* \(#,##0.00\);_("Rp"* "-"_);_(@_)</c:formatCode>
                <c:ptCount val="6"/>
                <c:pt idx="0">
                  <c:v>650734000</c:v>
                </c:pt>
                <c:pt idx="1">
                  <c:v>523685933.33333337</c:v>
                </c:pt>
                <c:pt idx="2">
                  <c:v>446217600</c:v>
                </c:pt>
                <c:pt idx="3">
                  <c:v>424526466.66666669</c:v>
                </c:pt>
                <c:pt idx="4">
                  <c:v>405934066.66666669</c:v>
                </c:pt>
                <c:pt idx="5">
                  <c:v>387341666.66666669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BE-477F-8F6A-32957E027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748968"/>
        <c:axId val="547750280"/>
      </c:lineChart>
      <c:dateAx>
        <c:axId val="385475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5481048"/>
        <c:crosses val="autoZero"/>
        <c:auto val="0"/>
        <c:lblOffset val="100"/>
        <c:baseTimeUnit val="days"/>
      </c:dateAx>
      <c:valAx>
        <c:axId val="38548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p&quot;* #,##0.00_);_(&quot;Rp&quot;* \(#,##0.00\);_(&quot;Rp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85475800"/>
        <c:crossesAt val="1"/>
        <c:crossBetween val="between"/>
      </c:valAx>
      <c:valAx>
        <c:axId val="547750280"/>
        <c:scaling>
          <c:orientation val="minMax"/>
          <c:max val="1000000000"/>
        </c:scaling>
        <c:delete val="0"/>
        <c:axPos val="r"/>
        <c:numFmt formatCode="_(&quot;Rp&quot;* #,##0.00_);_(&quot;Rp&quot;* \(#,##0.00\);_(&quot;Rp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47748968"/>
        <c:crosses val="max"/>
        <c:crossBetween val="between"/>
      </c:valAx>
      <c:dateAx>
        <c:axId val="547748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7750280"/>
        <c:crosses val="autoZero"/>
        <c:auto val="0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500" b="1">
                <a:latin typeface="Times New Roman" panose="02020603050405020304" pitchFamily="18" charset="0"/>
                <a:cs typeface="Times New Roman" panose="02020603050405020304" pitchFamily="18" charset="0"/>
              </a:rPr>
              <a:t>GRAFIK TOTAL </a:t>
            </a:r>
            <a:r>
              <a:rPr lang="en-US" sz="15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COST SLOPE</a:t>
            </a:r>
            <a:r>
              <a:rPr lang="en-US" sz="15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PADA </a:t>
            </a:r>
            <a:r>
              <a:rPr lang="en-US" sz="1500" b="1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CRASHING</a:t>
            </a:r>
            <a:r>
              <a:rPr lang="en-US" sz="15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PERSATUAN WAKTU</a:t>
            </a:r>
            <a:endParaRPr lang="en-US" sz="15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212465329211766"/>
          <c:y val="2.277148387725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62619722080873"/>
          <c:y val="0.15435666786896418"/>
          <c:w val="0.78087398408695441"/>
          <c:h val="0.7263476526303412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'WAKTU &amp; BIAYA jurnal'!#REF!</c:f>
            </c:numRef>
          </c:xVal>
          <c:yVal>
            <c:numRef>
              <c:f>'WAKTU &amp; BIAYA jurnal'!#REF!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'WAKTU &amp; BIAYA jurnal'!#REF!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9EB-4341-9451-76F0019C5F12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'WAKTU &amp; BIAYA jurnal'!#REF!</c:f>
            </c:numRef>
          </c:xVal>
          <c:yVal>
            <c:numRef>
              <c:f>'WAKTU &amp; BIAYA jurnal'!#REF!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'WAKTU &amp; BIAYA jurnal'!#REF!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9EB-4341-9451-76F0019C5F12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noFill/>
              </a:ln>
              <a:effectLst/>
            </c:spPr>
          </c:marker>
          <c:xVal>
            <c:numRef>
              <c:f>'WAKTU &amp; BIAYA jurnal'!#REF!</c:f>
            </c:numRef>
          </c:xVal>
          <c:yVal>
            <c:numRef>
              <c:f>'WAKTU &amp; BIAYA jurnal'!#REF!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'WAKTU &amp; BIAYA jurnal'!#REF!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9EB-4341-9451-76F0019C5F12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xVal>
            <c:numRef>
              <c:f>'WAKTU &amp; BIAYA jurnal'!#REF!</c:f>
            </c:numRef>
          </c:xVal>
          <c:yVal>
            <c:numRef>
              <c:f>'WAKTU &amp; BIAYA jurnal'!#REF!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'WAKTU &amp; BIAYA jurnal'!#REF!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29EB-4341-9451-76F0019C5F12}"/>
            </c:ext>
          </c:extLst>
        </c:ser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'WAKTU &amp; BIAYA jurnal'!#REF!</c:f>
            </c:numRef>
          </c:xVal>
          <c:yVal>
            <c:numRef>
              <c:f>'WAKTU &amp; BIAYA jurnal'!#REF!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'WAKTU &amp; BIAYA jurnal'!#REF!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29EB-4341-9451-76F0019C5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476760"/>
        <c:axId val="427479384"/>
      </c:scatterChart>
      <c:valAx>
        <c:axId val="427476760"/>
        <c:scaling>
          <c:orientation val="minMax"/>
          <c:max val="175"/>
          <c:min val="1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baseline="0">
                    <a:effectLst/>
                  </a:rPr>
                  <a:t>Durasi </a:t>
                </a:r>
                <a:endParaRPr lang="en-US" sz="1100" b="0">
                  <a:effectLst/>
                </a:endParaRPr>
              </a:p>
              <a:p>
                <a:pPr>
                  <a:defRPr sz="1100"/>
                </a:pPr>
                <a:r>
                  <a:rPr lang="en-US" sz="1100" b="0" i="0" baseline="0">
                    <a:effectLst/>
                  </a:rPr>
                  <a:t>(hari)</a:t>
                </a:r>
                <a:endParaRPr lang="en-US" sz="11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93670053036130152"/>
              <c:y val="0.830761811576730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7479384"/>
        <c:crosses val="autoZero"/>
        <c:crossBetween val="midCat"/>
        <c:majorUnit val="5"/>
      </c:valAx>
      <c:valAx>
        <c:axId val="42747938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Biaya</a:t>
                </a:r>
                <a:r>
                  <a:rPr lang="en-US" sz="1100" baseline="0"/>
                  <a:t> (Rp)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5.7780927535041049E-2"/>
              <c:y val="7.95048792687374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7476760"/>
        <c:crossesAt val="120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9090252990733"/>
          <c:y val="0.94506507325177613"/>
          <c:w val="0.48038017238816494"/>
          <c:h val="4.2378439859470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2.xml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chart" Target="../charts/chart3.xml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925285</xdr:colOff>
      <xdr:row>87</xdr:row>
      <xdr:rowOff>81643</xdr:rowOff>
    </xdr:from>
    <xdr:to>
      <xdr:col>12</xdr:col>
      <xdr:colOff>604038</xdr:colOff>
      <xdr:row>106</xdr:row>
      <xdr:rowOff>137673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270905</xdr:colOff>
      <xdr:row>83</xdr:row>
      <xdr:rowOff>98959</xdr:rowOff>
    </xdr:from>
    <xdr:to>
      <xdr:col>4</xdr:col>
      <xdr:colOff>244928</xdr:colOff>
      <xdr:row>95</xdr:row>
      <xdr:rowOff>69038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605" y="31502884"/>
          <a:ext cx="3002973" cy="237037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6</xdr:col>
      <xdr:colOff>775606</xdr:colOff>
      <xdr:row>117</xdr:row>
      <xdr:rowOff>149678</xdr:rowOff>
    </xdr:from>
    <xdr:to>
      <xdr:col>12</xdr:col>
      <xdr:colOff>454359</xdr:colOff>
      <xdr:row>137</xdr:row>
      <xdr:rowOff>1602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503463</xdr:colOff>
      <xdr:row>143</xdr:row>
      <xdr:rowOff>108858</xdr:rowOff>
    </xdr:from>
    <xdr:to>
      <xdr:col>12</xdr:col>
      <xdr:colOff>182216</xdr:colOff>
      <xdr:row>167</xdr:row>
      <xdr:rowOff>13607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571500</xdr:colOff>
      <xdr:row>95</xdr:row>
      <xdr:rowOff>108858</xdr:rowOff>
    </xdr:from>
    <xdr:to>
      <xdr:col>5</xdr:col>
      <xdr:colOff>65984</xdr:colOff>
      <xdr:row>112</xdr:row>
      <xdr:rowOff>144726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33913083"/>
          <a:ext cx="4797187" cy="343629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598715</xdr:colOff>
      <xdr:row>119</xdr:row>
      <xdr:rowOff>163286</xdr:rowOff>
    </xdr:from>
    <xdr:to>
      <xdr:col>4</xdr:col>
      <xdr:colOff>737570</xdr:colOff>
      <xdr:row>136</xdr:row>
      <xdr:rowOff>81642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315" y="38768111"/>
          <a:ext cx="4693165" cy="331878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7</xdr:col>
      <xdr:colOff>1592547</xdr:colOff>
      <xdr:row>176</xdr:row>
      <xdr:rowOff>37401</xdr:rowOff>
    </xdr:from>
    <xdr:to>
      <xdr:col>13</xdr:col>
      <xdr:colOff>1593273</xdr:colOff>
      <xdr:row>195</xdr:row>
      <xdr:rowOff>121227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311726</xdr:colOff>
      <xdr:row>179</xdr:row>
      <xdr:rowOff>242453</xdr:rowOff>
    </xdr:from>
    <xdr:to>
      <xdr:col>19</xdr:col>
      <xdr:colOff>1422563</xdr:colOff>
      <xdr:row>189</xdr:row>
      <xdr:rowOff>329045</xdr:rowOff>
    </xdr:to>
    <xdr:pic>
      <xdr:nvPicPr>
        <xdr:cNvPr id="9" name="Picture 8" descr="index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05376" y="52220378"/>
          <a:ext cx="6749638" cy="389659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twoCellAnchor>
  <xdr:twoCellAnchor>
    <xdr:from>
      <xdr:col>30</xdr:col>
      <xdr:colOff>902835</xdr:colOff>
      <xdr:row>75</xdr:row>
      <xdr:rowOff>30615</xdr:rowOff>
    </xdr:from>
    <xdr:to>
      <xdr:col>32</xdr:col>
      <xdr:colOff>255877</xdr:colOff>
      <xdr:row>96</xdr:row>
      <xdr:rowOff>118197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0.14834</cdr:x>
      <cdr:y>0.21788</cdr:y>
    </cdr:from>
    <cdr:to>
      <cdr:x>0.21959</cdr:x>
      <cdr:y>0.87791</cdr:y>
    </cdr:to>
    <cdr:cxnSp macro="">
      <cdr:nvCxnSpPr>
        <cdr:cNvPr id="3" name="Elbow Connector 2"/>
        <cdr:cNvCxnSpPr/>
      </cdr:nvCxnSpPr>
      <cdr:spPr>
        <a:xfrm xmlns:a="http://schemas.openxmlformats.org/drawingml/2006/main" rot="16200000" flipH="1">
          <a:off x="-214754" y="2489165"/>
          <a:ext cx="3337893" cy="563216"/>
        </a:xfrm>
        <a:prstGeom xmlns:a="http://schemas.openxmlformats.org/drawingml/2006/main" prst="bentConnector3">
          <a:avLst>
            <a:gd name="adj1" fmla="val 620"/>
          </a:avLst>
        </a:prstGeom>
        <a:ln xmlns:a="http://schemas.openxmlformats.org/drawingml/2006/main" w="1905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0.1492</cdr:x>
      <cdr:y>0.42097</cdr:y>
    </cdr:from>
    <cdr:to>
      <cdr:x>0.30466</cdr:x>
      <cdr:y>0.8792</cdr:y>
    </cdr:to>
    <cdr:cxnSp macro="">
      <cdr:nvCxnSpPr>
        <cdr:cNvPr id="24" name="Elbow Connector 23"/>
        <cdr:cNvCxnSpPr/>
      </cdr:nvCxnSpPr>
      <cdr:spPr>
        <a:xfrm xmlns:a="http://schemas.openxmlformats.org/drawingml/2006/main" rot="16200000" flipH="1">
          <a:off x="645207" y="2645193"/>
          <a:ext cx="2297707" cy="1229060"/>
        </a:xfrm>
        <a:prstGeom xmlns:a="http://schemas.openxmlformats.org/drawingml/2006/main" prst="bentConnector3">
          <a:avLst>
            <a:gd name="adj1" fmla="val -31"/>
          </a:avLst>
        </a:prstGeom>
        <a:ln xmlns:a="http://schemas.openxmlformats.org/drawingml/2006/main" w="19050">
          <a:solidFill>
            <a:srgbClr val="92D05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0.14877</cdr:x>
      <cdr:y>0.43315</cdr:y>
    </cdr:from>
    <cdr:to>
      <cdr:x>0.39073</cdr:x>
      <cdr:y>0.88258</cdr:y>
    </cdr:to>
    <cdr:cxnSp macro="">
      <cdr:nvCxnSpPr>
        <cdr:cNvPr id="31" name="Elbow Connector 30"/>
        <cdr:cNvCxnSpPr/>
      </cdr:nvCxnSpPr>
      <cdr:spPr>
        <a:xfrm xmlns:a="http://schemas.openxmlformats.org/drawingml/2006/main" rot="16200000" flipH="1">
          <a:off x="1011490" y="2333989"/>
          <a:ext cx="2248919" cy="1915870"/>
        </a:xfrm>
        <a:prstGeom xmlns:a="http://schemas.openxmlformats.org/drawingml/2006/main" prst="bentConnector3">
          <a:avLst>
            <a:gd name="adj1" fmla="val 153"/>
          </a:avLst>
        </a:prstGeom>
        <a:ln xmlns:a="http://schemas.openxmlformats.org/drawingml/2006/main" w="19050">
          <a:solidFill>
            <a:srgbClr val="FFFF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0.14766</cdr:x>
      <cdr:y>0.49348</cdr:y>
    </cdr:from>
    <cdr:to>
      <cdr:x>0.4867</cdr:x>
      <cdr:y>0.88213</cdr:y>
    </cdr:to>
    <cdr:cxnSp macro="">
      <cdr:nvCxnSpPr>
        <cdr:cNvPr id="40" name="Elbow Connector 39"/>
        <cdr:cNvCxnSpPr/>
      </cdr:nvCxnSpPr>
      <cdr:spPr>
        <a:xfrm xmlns:a="http://schemas.openxmlformats.org/drawingml/2006/main">
          <a:off x="1167817" y="2495581"/>
          <a:ext cx="2681482" cy="1965480"/>
        </a:xfrm>
        <a:prstGeom xmlns:a="http://schemas.openxmlformats.org/drawingml/2006/main" prst="bentConnector3">
          <a:avLst>
            <a:gd name="adj1" fmla="val 100657"/>
          </a:avLst>
        </a:prstGeom>
        <a:ln xmlns:a="http://schemas.openxmlformats.org/drawingml/2006/main" w="19050">
          <a:solidFill>
            <a:schemeClr val="accent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0.1487</cdr:x>
      <cdr:y>0.54752</cdr:y>
    </cdr:from>
    <cdr:to>
      <cdr:x>0.84427</cdr:x>
      <cdr:y>0.87773</cdr:y>
    </cdr:to>
    <cdr:cxnSp macro="">
      <cdr:nvCxnSpPr>
        <cdr:cNvPr id="57" name="Elbow Connector 56"/>
        <cdr:cNvCxnSpPr/>
      </cdr:nvCxnSpPr>
      <cdr:spPr>
        <a:xfrm xmlns:a="http://schemas.openxmlformats.org/drawingml/2006/main">
          <a:off x="1176100" y="2768907"/>
          <a:ext cx="5501212" cy="1669903"/>
        </a:xfrm>
        <a:prstGeom xmlns:a="http://schemas.openxmlformats.org/drawingml/2006/main" prst="bentConnector3">
          <a:avLst>
            <a:gd name="adj1" fmla="val 99835"/>
          </a:avLst>
        </a:prstGeom>
        <a:ln xmlns:a="http://schemas.openxmlformats.org/drawingml/2006/main" w="19050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ULIAH/SKRIPSI/Ms.%20Project%202016/JAM%20LEMBUR/Jumlah%20Tenaga%20Ker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ULIAH/SKRIPSI/Total%20Crash%20Cost%20Lembur%201%20Ja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ULIAH/SKRIPSI/Proyek%20BPJS%20Tulungagung/BQ%20BPJS%20Kesehatan%20TulungAgung%20-%20ne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E6">
            <v>0</v>
          </cell>
        </row>
        <row r="53">
          <cell r="E53">
            <v>0</v>
          </cell>
        </row>
        <row r="57">
          <cell r="E57">
            <v>0</v>
          </cell>
        </row>
        <row r="61">
          <cell r="E61">
            <v>0</v>
          </cell>
        </row>
        <row r="65">
          <cell r="E65">
            <v>0</v>
          </cell>
        </row>
        <row r="69">
          <cell r="E69">
            <v>0</v>
          </cell>
        </row>
        <row r="73">
          <cell r="E73">
            <v>0</v>
          </cell>
        </row>
        <row r="77">
          <cell r="E77">
            <v>0</v>
          </cell>
        </row>
        <row r="81">
          <cell r="E81">
            <v>0</v>
          </cell>
        </row>
        <row r="85">
          <cell r="E85">
            <v>0</v>
          </cell>
        </row>
        <row r="89">
          <cell r="E89">
            <v>0</v>
          </cell>
        </row>
        <row r="93">
          <cell r="E93">
            <v>0</v>
          </cell>
        </row>
        <row r="97">
          <cell r="E97">
            <v>0</v>
          </cell>
        </row>
        <row r="101">
          <cell r="E101">
            <v>0</v>
          </cell>
        </row>
        <row r="105">
          <cell r="E105">
            <v>0</v>
          </cell>
        </row>
        <row r="109">
          <cell r="E109">
            <v>0</v>
          </cell>
        </row>
        <row r="113">
          <cell r="E113">
            <v>0</v>
          </cell>
        </row>
        <row r="117">
          <cell r="E117">
            <v>0</v>
          </cell>
        </row>
        <row r="121">
          <cell r="E121">
            <v>0</v>
          </cell>
        </row>
        <row r="125">
          <cell r="E125">
            <v>0</v>
          </cell>
        </row>
        <row r="129">
          <cell r="E129">
            <v>0</v>
          </cell>
        </row>
        <row r="133">
          <cell r="E133">
            <v>0</v>
          </cell>
        </row>
        <row r="137">
          <cell r="E137">
            <v>0</v>
          </cell>
        </row>
        <row r="140">
          <cell r="E140">
            <v>0</v>
          </cell>
        </row>
        <row r="144">
          <cell r="E144">
            <v>0</v>
          </cell>
        </row>
        <row r="148">
          <cell r="E148">
            <v>0</v>
          </cell>
        </row>
        <row r="152">
          <cell r="E152">
            <v>0</v>
          </cell>
        </row>
        <row r="156">
          <cell r="E156">
            <v>0</v>
          </cell>
        </row>
        <row r="160">
          <cell r="E160">
            <v>0</v>
          </cell>
        </row>
        <row r="164">
          <cell r="E164">
            <v>0</v>
          </cell>
        </row>
        <row r="168">
          <cell r="E168">
            <v>0</v>
          </cell>
        </row>
        <row r="172">
          <cell r="E172">
            <v>0</v>
          </cell>
        </row>
        <row r="176">
          <cell r="E176">
            <v>0</v>
          </cell>
        </row>
        <row r="180">
          <cell r="E180">
            <v>0</v>
          </cell>
        </row>
        <row r="184">
          <cell r="E184">
            <v>0</v>
          </cell>
        </row>
        <row r="188">
          <cell r="E188">
            <v>0</v>
          </cell>
        </row>
        <row r="190">
          <cell r="E190">
            <v>0</v>
          </cell>
        </row>
        <row r="193">
          <cell r="E193">
            <v>0</v>
          </cell>
        </row>
        <row r="196">
          <cell r="E196">
            <v>0</v>
          </cell>
        </row>
        <row r="200">
          <cell r="E200">
            <v>0</v>
          </cell>
        </row>
        <row r="204">
          <cell r="E204">
            <v>0</v>
          </cell>
        </row>
        <row r="208">
          <cell r="E208">
            <v>0</v>
          </cell>
        </row>
        <row r="212">
          <cell r="E212">
            <v>0</v>
          </cell>
        </row>
        <row r="216">
          <cell r="E21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 SUB REKAP"/>
      <sheetName val="BQ"/>
      <sheetName val="SUBREKAP-GEDUNG UTAMA"/>
      <sheetName val="SUBREKAP-GARASI"/>
      <sheetName val="SUBREKAP-POMPA &amp; GENSET"/>
      <sheetName val="SUBREKAP-MUSHOLLA"/>
      <sheetName val="SUBREKAP-POS"/>
      <sheetName val="BQ ANALISA GEDUNG INDUK"/>
      <sheetName val="BQ ANALISA GEDUNG PENUNJANG"/>
      <sheetName val="BQ Upah &amp; Bahan"/>
      <sheetName val="STANDARD-GED.UTAMA"/>
      <sheetName val="NON STANDARD"/>
      <sheetName val="ANALISA ELEKTRIKAL"/>
      <sheetName val="ANALISA MEKANIKAL"/>
      <sheetName val="ANALISA ELEKTRONIKA"/>
      <sheetName val="MATERIAL"/>
      <sheetName val="STANDARD-GARASI"/>
      <sheetName val="STANDARD-POMPA&amp;GENSET"/>
      <sheetName val="STANDARD-MUSHOLLA"/>
      <sheetName val="STANDARD-POS"/>
      <sheetName val="BESI STR. GEDUNG INDUK"/>
      <sheetName val="Berat Besi"/>
      <sheetName val="Sheet1"/>
      <sheetName val="pas.bata"/>
      <sheetName val="ARITMATIKA "/>
      <sheetName val="BESI STR PENUNJANG"/>
    </sheetNames>
    <sheetDataSet>
      <sheetData sheetId="0"/>
      <sheetData sheetId="1"/>
      <sheetData sheetId="2">
        <row r="586">
          <cell r="F586">
            <v>1</v>
          </cell>
        </row>
        <row r="587">
          <cell r="F587">
            <v>1</v>
          </cell>
        </row>
        <row r="588">
          <cell r="F588">
            <v>1</v>
          </cell>
        </row>
        <row r="589">
          <cell r="F589">
            <v>1</v>
          </cell>
        </row>
        <row r="590">
          <cell r="F590">
            <v>1</v>
          </cell>
        </row>
        <row r="593">
          <cell r="F593">
            <v>14.7782</v>
          </cell>
        </row>
        <row r="594">
          <cell r="F594">
            <v>14.7782</v>
          </cell>
        </row>
        <row r="597">
          <cell r="F597">
            <v>34.256899999999995</v>
          </cell>
        </row>
        <row r="598">
          <cell r="F598">
            <v>34.256899999999995</v>
          </cell>
        </row>
        <row r="599">
          <cell r="F599">
            <v>14.7782</v>
          </cell>
        </row>
        <row r="602">
          <cell r="F602">
            <v>4</v>
          </cell>
        </row>
        <row r="603">
          <cell r="F603">
            <v>1</v>
          </cell>
        </row>
        <row r="604">
          <cell r="F604">
            <v>1</v>
          </cell>
        </row>
        <row r="605">
          <cell r="F605">
            <v>1</v>
          </cell>
        </row>
        <row r="606">
          <cell r="F606">
            <v>1</v>
          </cell>
        </row>
        <row r="626">
          <cell r="F626">
            <v>9.0449999999999982</v>
          </cell>
        </row>
        <row r="629">
          <cell r="F629">
            <v>0.8</v>
          </cell>
        </row>
        <row r="630">
          <cell r="F630">
            <v>0.72000000000000008</v>
          </cell>
        </row>
        <row r="631">
          <cell r="F631">
            <v>7.625</v>
          </cell>
        </row>
        <row r="632">
          <cell r="F632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SI"/>
      <sheetName val="BQ SUB REKAP"/>
      <sheetName val="BQ"/>
      <sheetName val="SUBREKAP-GEDUNG UTAMA"/>
      <sheetName val="SUBREKAP-GARASI"/>
      <sheetName val="SUBREKAP-POMPA &amp; GENSET"/>
      <sheetName val="SUBREKAP-MUSHOLLA"/>
      <sheetName val="SUBREKAP-POS"/>
      <sheetName val="BQ ANALISA GEDUNG INDUK"/>
      <sheetName val="BQ ANALISA GEDUNG PENUNJANG"/>
      <sheetName val="BQ Upah &amp; Bahan"/>
      <sheetName val="STANDARD-GED.UTAMA"/>
      <sheetName val="NON STANDARD"/>
      <sheetName val="ANALISA ELEKTRIKAL"/>
      <sheetName val="ANALISA MEKANIKAL"/>
      <sheetName val="ANALISA ELEKTRONIKA"/>
      <sheetName val="MATERIAL"/>
      <sheetName val="STANDARD-GARASI"/>
      <sheetName val="STANDARD-POMPA&amp;GENSET"/>
      <sheetName val="STANDARD-MUSHOLLA"/>
      <sheetName val="STANDARD-POS"/>
      <sheetName val="BESI STR. GEDUNG INDUK"/>
      <sheetName val="Berat Besi"/>
      <sheetName val="Sheet1"/>
      <sheetName val="pas.bata"/>
      <sheetName val="ARITMATIKA "/>
      <sheetName val="BESI STR PENUNJANG"/>
    </sheetNames>
    <sheetDataSet>
      <sheetData sheetId="0">
        <row r="33">
          <cell r="G33">
            <v>13014680000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04"/>
  <sheetViews>
    <sheetView tabSelected="1" zoomScale="70" zoomScaleNormal="70" workbookViewId="0">
      <selection activeCell="Q70" sqref="Q70:R71"/>
    </sheetView>
  </sheetViews>
  <sheetFormatPr defaultRowHeight="15.75" x14ac:dyDescent="0.25"/>
  <cols>
    <col min="1" max="1" width="26.28515625" style="1" customWidth="1"/>
    <col min="2" max="2" width="16.28515625" style="28" customWidth="1"/>
    <col min="3" max="3" width="6.42578125" style="61" customWidth="1"/>
    <col min="4" max="4" width="45.42578125" style="2" customWidth="1"/>
    <col min="5" max="5" width="11.28515625" style="57" bestFit="1" customWidth="1"/>
    <col min="6" max="6" width="28.28515625" style="57" customWidth="1"/>
    <col min="7" max="7" width="24.5703125" style="57" customWidth="1"/>
    <col min="8" max="8" width="24.5703125" style="57" bestFit="1" customWidth="1"/>
    <col min="9" max="9" width="28.7109375" style="1" bestFit="1" customWidth="1"/>
    <col min="10" max="11" width="27.28515625" style="1" bestFit="1" customWidth="1"/>
    <col min="12" max="12" width="28.7109375" style="1" bestFit="1" customWidth="1"/>
    <col min="13" max="14" width="27.28515625" style="1" bestFit="1" customWidth="1"/>
    <col min="15" max="15" width="28.7109375" style="1" bestFit="1" customWidth="1"/>
    <col min="16" max="16" width="24.5703125" style="1" bestFit="1" customWidth="1"/>
    <col min="17" max="17" width="28.7109375" style="1" bestFit="1" customWidth="1"/>
    <col min="18" max="18" width="27.140625" style="1" bestFit="1" customWidth="1"/>
    <col min="19" max="19" width="28.7109375" style="1" bestFit="1" customWidth="1"/>
    <col min="20" max="20" width="24" style="1" bestFit="1" customWidth="1"/>
    <col min="21" max="26" width="9.140625" style="1"/>
    <col min="27" max="27" width="5.85546875" style="1" customWidth="1"/>
    <col min="28" max="28" width="27.7109375" style="81" customWidth="1"/>
    <col min="29" max="29" width="13.42578125" style="1" customWidth="1"/>
    <col min="30" max="30" width="6.42578125" style="1" bestFit="1" customWidth="1"/>
    <col min="31" max="31" width="80.28515625" style="1" bestFit="1" customWidth="1"/>
    <col min="32" max="32" width="24.5703125" style="1" bestFit="1" customWidth="1"/>
    <col min="33" max="33" width="23.42578125" style="1" bestFit="1" customWidth="1"/>
    <col min="34" max="34" width="22.42578125" style="13" bestFit="1" customWidth="1"/>
    <col min="35" max="35" width="22.42578125" style="1" customWidth="1"/>
    <col min="36" max="36" width="24" style="1" bestFit="1" customWidth="1"/>
    <col min="37" max="37" width="21.140625" style="1" customWidth="1"/>
    <col min="38" max="38" width="22.42578125" style="1" bestFit="1" customWidth="1"/>
    <col min="39" max="39" width="22.42578125" style="1" customWidth="1"/>
    <col min="40" max="40" width="22" style="1" customWidth="1"/>
    <col min="41" max="41" width="21.140625" style="1" customWidth="1"/>
    <col min="42" max="42" width="22.42578125" style="1" bestFit="1" customWidth="1"/>
    <col min="43" max="43" width="22.42578125" style="1" customWidth="1"/>
    <col min="44" max="44" width="22" style="1" customWidth="1"/>
    <col min="45" max="45" width="21.140625" style="1" customWidth="1"/>
    <col min="46" max="46" width="22.42578125" style="1" bestFit="1" customWidth="1"/>
    <col min="47" max="47" width="22.42578125" style="1" customWidth="1"/>
    <col min="48" max="48" width="22" style="1" customWidth="1"/>
    <col min="49" max="49" width="21.42578125" style="1" customWidth="1"/>
    <col min="50" max="16384" width="9.140625" style="1"/>
  </cols>
  <sheetData>
    <row r="1" spans="1:49" ht="50.1" customHeight="1" x14ac:dyDescent="0.25">
      <c r="C1" s="143" t="s">
        <v>142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D1" s="147" t="s">
        <v>144</v>
      </c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9"/>
    </row>
    <row r="2" spans="1:49" ht="30" customHeight="1" x14ac:dyDescent="0.25">
      <c r="A2" s="150" t="s">
        <v>188</v>
      </c>
      <c r="B2" s="150" t="s">
        <v>190</v>
      </c>
      <c r="C2" s="131" t="s">
        <v>10</v>
      </c>
      <c r="D2" s="132" t="s">
        <v>0</v>
      </c>
      <c r="E2" s="131" t="s">
        <v>1</v>
      </c>
      <c r="F2" s="131" t="s">
        <v>2</v>
      </c>
      <c r="G2" s="114" t="s">
        <v>40</v>
      </c>
      <c r="H2" s="114"/>
      <c r="I2" s="114" t="s">
        <v>39</v>
      </c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AB2" s="150" t="s">
        <v>188</v>
      </c>
      <c r="AC2" s="150" t="s">
        <v>190</v>
      </c>
      <c r="AD2" s="131" t="s">
        <v>10</v>
      </c>
      <c r="AE2" s="132" t="s">
        <v>0</v>
      </c>
      <c r="AF2" s="125" t="s">
        <v>40</v>
      </c>
      <c r="AG2" s="125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</row>
    <row r="3" spans="1:49" ht="27.95" customHeight="1" x14ac:dyDescent="0.25">
      <c r="A3" s="154"/>
      <c r="B3" s="154"/>
      <c r="C3" s="131"/>
      <c r="D3" s="132"/>
      <c r="E3" s="131"/>
      <c r="F3" s="131"/>
      <c r="G3" s="114" t="s">
        <v>42</v>
      </c>
      <c r="H3" s="150" t="s">
        <v>41</v>
      </c>
      <c r="I3" s="135" t="s">
        <v>34</v>
      </c>
      <c r="J3" s="136"/>
      <c r="K3" s="124"/>
      <c r="L3" s="135" t="s">
        <v>35</v>
      </c>
      <c r="M3" s="136"/>
      <c r="N3" s="124"/>
      <c r="O3" s="114" t="s">
        <v>36</v>
      </c>
      <c r="P3" s="114"/>
      <c r="Q3" s="115" t="s">
        <v>37</v>
      </c>
      <c r="R3" s="115"/>
      <c r="S3" s="114" t="s">
        <v>38</v>
      </c>
      <c r="T3" s="114"/>
      <c r="AB3" s="154"/>
      <c r="AC3" s="154"/>
      <c r="AD3" s="131"/>
      <c r="AE3" s="132"/>
      <c r="AF3" s="114" t="s">
        <v>42</v>
      </c>
      <c r="AG3" s="150" t="s">
        <v>41</v>
      </c>
      <c r="AH3" s="119" t="s">
        <v>35</v>
      </c>
      <c r="AI3" s="120"/>
      <c r="AJ3" s="120"/>
      <c r="AK3" s="128"/>
      <c r="AL3" s="119"/>
      <c r="AM3" s="120"/>
      <c r="AN3" s="120"/>
      <c r="AO3" s="128"/>
      <c r="AP3" s="144"/>
      <c r="AQ3" s="145"/>
      <c r="AR3" s="145"/>
      <c r="AS3" s="146"/>
      <c r="AT3" s="114"/>
      <c r="AU3" s="114"/>
      <c r="AV3" s="114"/>
      <c r="AW3" s="114"/>
    </row>
    <row r="4" spans="1:49" s="3" customFormat="1" ht="30" customHeight="1" x14ac:dyDescent="0.25">
      <c r="A4" s="151"/>
      <c r="B4" s="151"/>
      <c r="C4" s="131"/>
      <c r="D4" s="132"/>
      <c r="E4" s="131"/>
      <c r="F4" s="131"/>
      <c r="G4" s="114"/>
      <c r="H4" s="151"/>
      <c r="I4" s="56" t="s">
        <v>43</v>
      </c>
      <c r="J4" s="56" t="s">
        <v>179</v>
      </c>
      <c r="K4" s="56" t="s">
        <v>180</v>
      </c>
      <c r="L4" s="56" t="s">
        <v>43</v>
      </c>
      <c r="M4" s="56" t="s">
        <v>179</v>
      </c>
      <c r="N4" s="56" t="s">
        <v>180</v>
      </c>
      <c r="O4" s="56" t="s">
        <v>43</v>
      </c>
      <c r="P4" s="56" t="s">
        <v>44</v>
      </c>
      <c r="Q4" s="56" t="s">
        <v>43</v>
      </c>
      <c r="R4" s="56" t="s">
        <v>44</v>
      </c>
      <c r="S4" s="56" t="s">
        <v>43</v>
      </c>
      <c r="T4" s="56" t="s">
        <v>44</v>
      </c>
      <c r="AB4" s="151"/>
      <c r="AC4" s="151"/>
      <c r="AD4" s="131"/>
      <c r="AE4" s="132"/>
      <c r="AF4" s="114"/>
      <c r="AG4" s="151"/>
      <c r="AH4" s="59" t="s">
        <v>43</v>
      </c>
      <c r="AI4" s="60" t="s">
        <v>165</v>
      </c>
      <c r="AJ4" s="56" t="s">
        <v>145</v>
      </c>
      <c r="AK4" s="56" t="s">
        <v>143</v>
      </c>
      <c r="AL4" s="56"/>
      <c r="AM4" s="60"/>
      <c r="AN4" s="56"/>
      <c r="AO4" s="56"/>
      <c r="AP4" s="56"/>
      <c r="AQ4" s="56"/>
      <c r="AR4" s="56"/>
      <c r="AS4" s="56"/>
      <c r="AT4" s="60"/>
      <c r="AU4" s="56"/>
      <c r="AV4" s="60"/>
      <c r="AW4" s="56"/>
    </row>
    <row r="5" spans="1:49" s="67" customFormat="1" ht="30" customHeight="1" x14ac:dyDescent="0.25">
      <c r="A5" s="85" t="s">
        <v>185</v>
      </c>
      <c r="B5" s="155" t="s">
        <v>189</v>
      </c>
      <c r="C5" s="64">
        <v>57</v>
      </c>
      <c r="D5" s="68" t="s">
        <v>9</v>
      </c>
      <c r="E5" s="65">
        <f>[1]Sheet1!$E$6</f>
        <v>0</v>
      </c>
      <c r="F5" s="64" t="s">
        <v>3</v>
      </c>
      <c r="G5" s="64" t="s">
        <v>11</v>
      </c>
      <c r="H5" s="66">
        <v>50312835.801977821</v>
      </c>
      <c r="I5" s="64" t="s">
        <v>31</v>
      </c>
      <c r="J5" s="66">
        <v>1245895</v>
      </c>
      <c r="K5" s="66"/>
      <c r="L5" s="64" t="s">
        <v>117</v>
      </c>
      <c r="M5" s="66">
        <v>2907090</v>
      </c>
      <c r="N5" s="66"/>
      <c r="O5" s="64" t="s">
        <v>126</v>
      </c>
      <c r="P5" s="66">
        <v>5008466</v>
      </c>
      <c r="Q5" s="64" t="s">
        <v>32</v>
      </c>
      <c r="R5" s="66">
        <v>5814131</v>
      </c>
      <c r="S5" s="64" t="s">
        <v>111</v>
      </c>
      <c r="T5" s="66">
        <v>11628263</v>
      </c>
      <c r="AB5" s="90" t="s">
        <v>185</v>
      </c>
      <c r="AC5" s="155" t="str">
        <f>B5</f>
        <v>K7</v>
      </c>
      <c r="AD5" s="64">
        <v>57</v>
      </c>
      <c r="AE5" s="68" t="s">
        <v>9</v>
      </c>
      <c r="AF5" s="64">
        <v>12</v>
      </c>
      <c r="AG5" s="66">
        <v>50312835.801977821</v>
      </c>
      <c r="AH5" s="64">
        <v>9</v>
      </c>
      <c r="AI5" s="64">
        <f t="shared" ref="AI5:AI36" si="0">AF5-AH5</f>
        <v>3</v>
      </c>
      <c r="AJ5" s="66">
        <f>AG5+M5</f>
        <v>53219925.801977821</v>
      </c>
      <c r="AK5" s="66">
        <f t="shared" ref="AK5:AK36" si="1">(AJ5-AG5)/(AF5-AH5)</f>
        <v>969030</v>
      </c>
      <c r="AL5" s="64"/>
      <c r="AM5" s="64"/>
      <c r="AN5" s="66"/>
      <c r="AO5" s="66"/>
      <c r="AP5" s="64"/>
      <c r="AQ5" s="64"/>
      <c r="AR5" s="66"/>
      <c r="AS5" s="66"/>
      <c r="AT5" s="64"/>
      <c r="AU5" s="64"/>
      <c r="AV5" s="66"/>
      <c r="AW5" s="66"/>
    </row>
    <row r="6" spans="1:49" s="13" customFormat="1" ht="30" customHeight="1" x14ac:dyDescent="0.25">
      <c r="B6" s="155"/>
      <c r="C6" s="8">
        <v>58</v>
      </c>
      <c r="D6" s="47" t="s">
        <v>45</v>
      </c>
      <c r="E6" s="15">
        <f>[1]Sheet1!$E$26</f>
        <v>0</v>
      </c>
      <c r="F6" s="8" t="s">
        <v>3</v>
      </c>
      <c r="G6" s="8" t="s">
        <v>12</v>
      </c>
      <c r="H6" s="10">
        <v>25698204.940307338</v>
      </c>
      <c r="I6" s="8" t="s">
        <v>118</v>
      </c>
      <c r="J6" s="10">
        <v>1616525</v>
      </c>
      <c r="K6" s="10">
        <v>1616525</v>
      </c>
      <c r="L6" s="8" t="s">
        <v>114</v>
      </c>
      <c r="M6" s="10">
        <v>3771891</v>
      </c>
      <c r="N6" s="10">
        <v>1567970.15</v>
      </c>
      <c r="O6" s="8" t="s">
        <v>114</v>
      </c>
      <c r="P6" s="10">
        <v>6529986</v>
      </c>
      <c r="Q6" s="8" t="s">
        <v>115</v>
      </c>
      <c r="R6" s="10">
        <v>7546613</v>
      </c>
      <c r="S6" s="8" t="s">
        <v>125</v>
      </c>
      <c r="T6" s="10">
        <v>15091084</v>
      </c>
      <c r="AB6" s="92"/>
      <c r="AC6" s="155"/>
      <c r="AD6" s="8">
        <v>58</v>
      </c>
      <c r="AE6" s="47" t="s">
        <v>45</v>
      </c>
      <c r="AF6" s="8">
        <v>34</v>
      </c>
      <c r="AG6" s="10">
        <v>25698204.940307338</v>
      </c>
      <c r="AH6" s="8">
        <v>20</v>
      </c>
      <c r="AI6" s="8">
        <f t="shared" si="0"/>
        <v>14</v>
      </c>
      <c r="AJ6" s="10">
        <f>AG6+M6+N6</f>
        <v>31038066.090307336</v>
      </c>
      <c r="AK6" s="10">
        <f t="shared" si="1"/>
        <v>381418.65357142844</v>
      </c>
      <c r="AL6" s="8"/>
      <c r="AM6" s="7"/>
      <c r="AN6" s="10"/>
      <c r="AO6" s="10"/>
      <c r="AP6" s="8"/>
      <c r="AQ6" s="7"/>
      <c r="AR6" s="10"/>
      <c r="AS6" s="10"/>
      <c r="AT6" s="8"/>
      <c r="AU6" s="7"/>
      <c r="AV6" s="10"/>
      <c r="AW6" s="10"/>
    </row>
    <row r="7" spans="1:49" ht="30" customHeight="1" x14ac:dyDescent="0.25">
      <c r="B7" s="63" t="e">
        <f>#REF!</f>
        <v>#REF!</v>
      </c>
      <c r="C7" s="4">
        <v>127</v>
      </c>
      <c r="D7" s="9" t="s">
        <v>46</v>
      </c>
      <c r="E7" s="14">
        <f>[1]Sheet1!$E$53</f>
        <v>0</v>
      </c>
      <c r="F7" s="7" t="s">
        <v>4</v>
      </c>
      <c r="G7" s="7" t="s">
        <v>14</v>
      </c>
      <c r="H7" s="10">
        <v>17023817.179049999</v>
      </c>
      <c r="I7" s="7" t="s">
        <v>102</v>
      </c>
      <c r="J7" s="10">
        <v>2786848</v>
      </c>
      <c r="K7" s="10"/>
      <c r="L7" s="7" t="s">
        <v>25</v>
      </c>
      <c r="M7" s="10">
        <v>6502658</v>
      </c>
      <c r="N7" s="10"/>
      <c r="O7" s="7" t="s">
        <v>128</v>
      </c>
      <c r="P7" s="10">
        <v>11180344</v>
      </c>
      <c r="Q7" s="7" t="s">
        <v>121</v>
      </c>
      <c r="R7" s="10">
        <v>13005118</v>
      </c>
      <c r="S7" s="7" t="s">
        <v>124</v>
      </c>
      <c r="T7" s="10">
        <v>26010237</v>
      </c>
      <c r="AB7" s="93"/>
      <c r="AC7" s="83" t="e">
        <f>B7</f>
        <v>#REF!</v>
      </c>
      <c r="AD7" s="4">
        <v>127</v>
      </c>
      <c r="AE7" s="9" t="s">
        <v>46</v>
      </c>
      <c r="AF7" s="7">
        <v>45</v>
      </c>
      <c r="AG7" s="10">
        <v>17023817.179049999</v>
      </c>
      <c r="AH7" s="8">
        <v>32</v>
      </c>
      <c r="AI7" s="7">
        <f t="shared" si="0"/>
        <v>13</v>
      </c>
      <c r="AJ7" s="10">
        <f t="shared" ref="AJ7:AJ27" si="2">AG7+M7</f>
        <v>23526475.179049999</v>
      </c>
      <c r="AK7" s="10">
        <f t="shared" si="1"/>
        <v>500204.46153846156</v>
      </c>
      <c r="AL7" s="7"/>
      <c r="AM7" s="7"/>
      <c r="AN7" s="10"/>
      <c r="AO7" s="10"/>
      <c r="AP7" s="7"/>
      <c r="AQ7" s="7"/>
      <c r="AR7" s="10"/>
      <c r="AS7" s="10"/>
      <c r="AT7" s="7"/>
      <c r="AU7" s="7"/>
      <c r="AV7" s="10"/>
      <c r="AW7" s="10"/>
    </row>
    <row r="8" spans="1:49" ht="30" customHeight="1" x14ac:dyDescent="0.25">
      <c r="B8" s="63" t="e">
        <f>#REF!</f>
        <v>#REF!</v>
      </c>
      <c r="C8" s="4">
        <v>132</v>
      </c>
      <c r="D8" s="9" t="s">
        <v>47</v>
      </c>
      <c r="E8" s="14">
        <f>[1]Sheet1!$E$57</f>
        <v>0</v>
      </c>
      <c r="F8" s="7" t="s">
        <v>4</v>
      </c>
      <c r="G8" s="7" t="s">
        <v>15</v>
      </c>
      <c r="H8" s="10">
        <v>20727661.6096</v>
      </c>
      <c r="I8" s="7" t="s">
        <v>103</v>
      </c>
      <c r="J8" s="10">
        <v>3314899</v>
      </c>
      <c r="K8" s="10"/>
      <c r="L8" s="7" t="s">
        <v>109</v>
      </c>
      <c r="M8" s="10">
        <v>7734776</v>
      </c>
      <c r="N8" s="10"/>
      <c r="O8" s="7" t="s">
        <v>121</v>
      </c>
      <c r="P8" s="10">
        <v>13228325</v>
      </c>
      <c r="Q8" s="7" t="s">
        <v>113</v>
      </c>
      <c r="R8" s="10">
        <v>15489577</v>
      </c>
      <c r="S8" s="7" t="s">
        <v>116</v>
      </c>
      <c r="T8" s="10">
        <v>30961622</v>
      </c>
      <c r="AB8" s="93"/>
      <c r="AC8" s="83" t="e">
        <f t="shared" ref="AC8:AC15" si="3">B8</f>
        <v>#REF!</v>
      </c>
      <c r="AD8" s="4">
        <v>132</v>
      </c>
      <c r="AE8" s="9" t="s">
        <v>47</v>
      </c>
      <c r="AF8" s="7">
        <v>41</v>
      </c>
      <c r="AG8" s="10">
        <v>20727661.6096</v>
      </c>
      <c r="AH8" s="8">
        <v>29</v>
      </c>
      <c r="AI8" s="7">
        <f t="shared" si="0"/>
        <v>12</v>
      </c>
      <c r="AJ8" s="10">
        <f t="shared" si="2"/>
        <v>28462437.6096</v>
      </c>
      <c r="AK8" s="10">
        <f t="shared" si="1"/>
        <v>644564.66666666663</v>
      </c>
      <c r="AL8" s="7"/>
      <c r="AM8" s="7"/>
      <c r="AN8" s="10"/>
      <c r="AO8" s="10"/>
      <c r="AP8" s="7"/>
      <c r="AQ8" s="7"/>
      <c r="AR8" s="10"/>
      <c r="AS8" s="10"/>
      <c r="AT8" s="7"/>
      <c r="AU8" s="7"/>
      <c r="AV8" s="10"/>
      <c r="AW8" s="10"/>
    </row>
    <row r="9" spans="1:49" ht="30" customHeight="1" x14ac:dyDescent="0.25">
      <c r="B9" s="63" t="e">
        <f>#REF!</f>
        <v>#REF!</v>
      </c>
      <c r="C9" s="4">
        <v>137</v>
      </c>
      <c r="D9" s="9" t="s">
        <v>48</v>
      </c>
      <c r="E9" s="14">
        <f>[1]Sheet1!$E$61</f>
        <v>0</v>
      </c>
      <c r="F9" s="7" t="s">
        <v>4</v>
      </c>
      <c r="G9" s="7" t="s">
        <v>16</v>
      </c>
      <c r="H9" s="10">
        <v>29395469.571599994</v>
      </c>
      <c r="I9" s="7" t="s">
        <v>104</v>
      </c>
      <c r="J9" s="10">
        <v>4975009</v>
      </c>
      <c r="K9" s="10"/>
      <c r="L9" s="7" t="s">
        <v>100</v>
      </c>
      <c r="M9" s="10">
        <v>11608380</v>
      </c>
      <c r="N9" s="10"/>
      <c r="O9" s="7" t="s">
        <v>129</v>
      </c>
      <c r="P9" s="10">
        <v>19904310</v>
      </c>
      <c r="Q9" s="7" t="s">
        <v>113</v>
      </c>
      <c r="R9" s="10">
        <v>23216416</v>
      </c>
      <c r="S9" s="7" t="s">
        <v>116</v>
      </c>
      <c r="T9" s="10">
        <v>46432831</v>
      </c>
      <c r="AB9" s="93"/>
      <c r="AC9" s="83" t="e">
        <f t="shared" si="3"/>
        <v>#REF!</v>
      </c>
      <c r="AD9" s="4">
        <v>137</v>
      </c>
      <c r="AE9" s="9" t="s">
        <v>48</v>
      </c>
      <c r="AF9" s="7">
        <v>42</v>
      </c>
      <c r="AG9" s="10">
        <v>29395469.571599994</v>
      </c>
      <c r="AH9" s="8">
        <v>30</v>
      </c>
      <c r="AI9" s="7">
        <f t="shared" si="0"/>
        <v>12</v>
      </c>
      <c r="AJ9" s="10">
        <f t="shared" si="2"/>
        <v>41003849.57159999</v>
      </c>
      <c r="AK9" s="10">
        <f t="shared" si="1"/>
        <v>967364.99999999965</v>
      </c>
      <c r="AL9" s="7"/>
      <c r="AM9" s="7"/>
      <c r="AN9" s="10"/>
      <c r="AO9" s="10"/>
      <c r="AP9" s="7"/>
      <c r="AQ9" s="7"/>
      <c r="AR9" s="10"/>
      <c r="AS9" s="10"/>
      <c r="AT9" s="7"/>
      <c r="AU9" s="7"/>
      <c r="AV9" s="10"/>
      <c r="AW9" s="10"/>
    </row>
    <row r="10" spans="1:49" s="13" customFormat="1" ht="30" customHeight="1" x14ac:dyDescent="0.25">
      <c r="B10" s="12" t="e">
        <f>#REF!</f>
        <v>#REF!</v>
      </c>
      <c r="C10" s="8">
        <v>145</v>
      </c>
      <c r="D10" s="11" t="s">
        <v>49</v>
      </c>
      <c r="E10" s="8">
        <f>[1]Sheet1!$E$65</f>
        <v>0</v>
      </c>
      <c r="F10" s="8" t="s">
        <v>4</v>
      </c>
      <c r="G10" s="8" t="s">
        <v>13</v>
      </c>
      <c r="H10" s="10">
        <v>174787283.05500001</v>
      </c>
      <c r="I10" s="8" t="s">
        <v>16</v>
      </c>
      <c r="J10" s="10">
        <v>10738633</v>
      </c>
      <c r="K10" s="10">
        <v>10738633</v>
      </c>
      <c r="L10" s="8" t="s">
        <v>28</v>
      </c>
      <c r="M10" s="10">
        <v>25056844</v>
      </c>
      <c r="N10" s="10"/>
      <c r="O10" s="8" t="s">
        <v>110</v>
      </c>
      <c r="P10" s="10">
        <v>45518248</v>
      </c>
      <c r="Q10" s="8" t="s">
        <v>109</v>
      </c>
      <c r="R10" s="10">
        <v>50097781</v>
      </c>
      <c r="S10" s="8" t="s">
        <v>133</v>
      </c>
      <c r="T10" s="10">
        <v>100177935</v>
      </c>
      <c r="AB10" s="94"/>
      <c r="AC10" s="83" t="e">
        <f t="shared" si="3"/>
        <v>#REF!</v>
      </c>
      <c r="AD10" s="8">
        <v>145</v>
      </c>
      <c r="AE10" s="11" t="s">
        <v>49</v>
      </c>
      <c r="AF10" s="8">
        <v>58</v>
      </c>
      <c r="AG10" s="10">
        <v>174787283.05500001</v>
      </c>
      <c r="AH10" s="8">
        <v>40</v>
      </c>
      <c r="AI10" s="8">
        <f t="shared" si="0"/>
        <v>18</v>
      </c>
      <c r="AJ10" s="10">
        <f t="shared" si="2"/>
        <v>199844127.05500001</v>
      </c>
      <c r="AK10" s="10">
        <f t="shared" si="1"/>
        <v>1392046.888888889</v>
      </c>
      <c r="AL10" s="8"/>
      <c r="AM10" s="7"/>
      <c r="AN10" s="10"/>
      <c r="AO10" s="10"/>
      <c r="AP10" s="8"/>
      <c r="AQ10" s="7"/>
      <c r="AR10" s="10"/>
      <c r="AS10" s="10"/>
      <c r="AT10" s="8"/>
      <c r="AU10" s="7"/>
      <c r="AV10" s="10"/>
      <c r="AW10" s="10"/>
    </row>
    <row r="11" spans="1:49" s="13" customFormat="1" ht="30" customHeight="1" x14ac:dyDescent="0.25">
      <c r="B11" s="12" t="e">
        <f>#REF!</f>
        <v>#REF!</v>
      </c>
      <c r="C11" s="8">
        <v>146</v>
      </c>
      <c r="D11" s="11" t="s">
        <v>50</v>
      </c>
      <c r="E11" s="15">
        <f>[1]Sheet1!$E$69</f>
        <v>0</v>
      </c>
      <c r="F11" s="8" t="s">
        <v>4</v>
      </c>
      <c r="G11" s="8" t="s">
        <v>13</v>
      </c>
      <c r="H11" s="10">
        <v>138584300.29372498</v>
      </c>
      <c r="I11" s="8" t="s">
        <v>16</v>
      </c>
      <c r="J11" s="10">
        <v>8745000</v>
      </c>
      <c r="K11" s="10">
        <v>8745000</v>
      </c>
      <c r="L11" s="8" t="s">
        <v>28</v>
      </c>
      <c r="M11" s="10">
        <v>20405019</v>
      </c>
      <c r="N11" s="10"/>
      <c r="O11" s="8" t="s">
        <v>110</v>
      </c>
      <c r="P11" s="10">
        <v>34980034</v>
      </c>
      <c r="Q11" s="8" t="s">
        <v>109</v>
      </c>
      <c r="R11" s="10">
        <v>40795042</v>
      </c>
      <c r="S11" s="8" t="s">
        <v>133</v>
      </c>
      <c r="T11" s="10">
        <v>81576051</v>
      </c>
      <c r="AB11" s="94"/>
      <c r="AC11" s="83" t="e">
        <f t="shared" si="3"/>
        <v>#REF!</v>
      </c>
      <c r="AD11" s="8">
        <v>146</v>
      </c>
      <c r="AE11" s="11" t="s">
        <v>50</v>
      </c>
      <c r="AF11" s="8">
        <v>58</v>
      </c>
      <c r="AG11" s="10">
        <v>138584300.29372498</v>
      </c>
      <c r="AH11" s="8">
        <v>40</v>
      </c>
      <c r="AI11" s="8">
        <f t="shared" si="0"/>
        <v>18</v>
      </c>
      <c r="AJ11" s="10">
        <f t="shared" si="2"/>
        <v>158989319.29372498</v>
      </c>
      <c r="AK11" s="10">
        <f t="shared" si="1"/>
        <v>1133612.1666666667</v>
      </c>
      <c r="AL11" s="8"/>
      <c r="AM11" s="7"/>
      <c r="AN11" s="10"/>
      <c r="AO11" s="10"/>
      <c r="AP11" s="8"/>
      <c r="AQ11" s="7"/>
      <c r="AR11" s="10"/>
      <c r="AS11" s="10"/>
      <c r="AT11" s="8"/>
      <c r="AU11" s="7"/>
      <c r="AV11" s="10"/>
      <c r="AW11" s="10"/>
    </row>
    <row r="12" spans="1:49" s="13" customFormat="1" ht="30" customHeight="1" x14ac:dyDescent="0.25">
      <c r="B12" s="12" t="e">
        <f>#REF!</f>
        <v>#REF!</v>
      </c>
      <c r="C12" s="8">
        <v>147</v>
      </c>
      <c r="D12" s="11" t="s">
        <v>51</v>
      </c>
      <c r="E12" s="15">
        <f>[1]Sheet1!$E$73</f>
        <v>0</v>
      </c>
      <c r="F12" s="8" t="s">
        <v>4</v>
      </c>
      <c r="G12" s="8" t="s">
        <v>17</v>
      </c>
      <c r="H12" s="10">
        <v>136916715.212475</v>
      </c>
      <c r="I12" s="8" t="s">
        <v>101</v>
      </c>
      <c r="J12" s="10">
        <v>7960477</v>
      </c>
      <c r="K12" s="10">
        <v>7960477</v>
      </c>
      <c r="L12" s="8" t="s">
        <v>101</v>
      </c>
      <c r="M12" s="10">
        <v>18574481</v>
      </c>
      <c r="N12" s="10"/>
      <c r="O12" s="8" t="s">
        <v>28</v>
      </c>
      <c r="P12" s="10">
        <v>31841969</v>
      </c>
      <c r="Q12" s="8" t="s">
        <v>103</v>
      </c>
      <c r="R12" s="10">
        <v>37140089</v>
      </c>
      <c r="S12" s="8" t="s">
        <v>121</v>
      </c>
      <c r="T12" s="10">
        <v>74269517</v>
      </c>
      <c r="AB12" s="94"/>
      <c r="AC12" s="83" t="e">
        <f t="shared" si="3"/>
        <v>#REF!</v>
      </c>
      <c r="AD12" s="8">
        <v>147</v>
      </c>
      <c r="AE12" s="11" t="s">
        <v>51</v>
      </c>
      <c r="AF12" s="8">
        <v>70</v>
      </c>
      <c r="AG12" s="10">
        <v>136916715.212475</v>
      </c>
      <c r="AH12" s="8">
        <v>50</v>
      </c>
      <c r="AI12" s="8">
        <f t="shared" si="0"/>
        <v>20</v>
      </c>
      <c r="AJ12" s="10">
        <f t="shared" si="2"/>
        <v>155491196.212475</v>
      </c>
      <c r="AK12" s="10">
        <f t="shared" si="1"/>
        <v>928724.05</v>
      </c>
      <c r="AL12" s="8"/>
      <c r="AM12" s="7"/>
      <c r="AN12" s="10"/>
      <c r="AO12" s="10"/>
      <c r="AP12" s="8"/>
      <c r="AQ12" s="7"/>
      <c r="AR12" s="10"/>
      <c r="AS12" s="10"/>
      <c r="AT12" s="8"/>
      <c r="AU12" s="7"/>
      <c r="AV12" s="10"/>
      <c r="AW12" s="10"/>
    </row>
    <row r="13" spans="1:49" s="13" customFormat="1" ht="30" customHeight="1" x14ac:dyDescent="0.25">
      <c r="B13" s="12" t="e">
        <f>#REF!</f>
        <v>#REF!</v>
      </c>
      <c r="C13" s="8">
        <v>239</v>
      </c>
      <c r="D13" s="11" t="s">
        <v>52</v>
      </c>
      <c r="E13" s="15">
        <f>[1]Sheet1!$E$77</f>
        <v>0</v>
      </c>
      <c r="F13" s="8" t="s">
        <v>4</v>
      </c>
      <c r="G13" s="8" t="s">
        <v>18</v>
      </c>
      <c r="H13" s="10">
        <v>78052761.618750006</v>
      </c>
      <c r="I13" s="8" t="s">
        <v>105</v>
      </c>
      <c r="J13" s="10">
        <v>4368235</v>
      </c>
      <c r="K13" s="10"/>
      <c r="L13" s="10" t="s">
        <v>23</v>
      </c>
      <c r="M13" s="10">
        <v>10192520</v>
      </c>
      <c r="N13" s="10"/>
      <c r="O13" s="8" t="s">
        <v>130</v>
      </c>
      <c r="P13" s="10">
        <v>17496191</v>
      </c>
      <c r="Q13" s="8" t="s">
        <v>119</v>
      </c>
      <c r="R13" s="10">
        <v>20698257</v>
      </c>
      <c r="S13" s="8" t="s">
        <v>106</v>
      </c>
      <c r="T13" s="10">
        <v>41381074</v>
      </c>
      <c r="AB13" s="94"/>
      <c r="AC13" s="83" t="e">
        <f t="shared" si="3"/>
        <v>#REF!</v>
      </c>
      <c r="AD13" s="8">
        <v>239</v>
      </c>
      <c r="AE13" s="11" t="s">
        <v>52</v>
      </c>
      <c r="AF13" s="8">
        <v>53</v>
      </c>
      <c r="AG13" s="10">
        <v>78052761.618750006</v>
      </c>
      <c r="AH13" s="8">
        <v>38</v>
      </c>
      <c r="AI13" s="8">
        <f t="shared" si="0"/>
        <v>15</v>
      </c>
      <c r="AJ13" s="10">
        <f t="shared" si="2"/>
        <v>88245281.618750006</v>
      </c>
      <c r="AK13" s="10">
        <f t="shared" si="1"/>
        <v>679501.33333333337</v>
      </c>
      <c r="AL13" s="8"/>
      <c r="AM13" s="7"/>
      <c r="AN13" s="10"/>
      <c r="AO13" s="10"/>
      <c r="AP13" s="8"/>
      <c r="AQ13" s="7"/>
      <c r="AR13" s="10"/>
      <c r="AS13" s="10"/>
      <c r="AT13" s="8"/>
      <c r="AU13" s="7"/>
      <c r="AV13" s="10"/>
      <c r="AW13" s="10"/>
    </row>
    <row r="14" spans="1:49" s="13" customFormat="1" ht="30" customHeight="1" x14ac:dyDescent="0.25">
      <c r="B14" s="12" t="e">
        <f>#REF!</f>
        <v>#REF!</v>
      </c>
      <c r="C14" s="8">
        <v>240</v>
      </c>
      <c r="D14" s="11" t="s">
        <v>53</v>
      </c>
      <c r="E14" s="15">
        <f>[1]Sheet1!$E$81</f>
        <v>0</v>
      </c>
      <c r="F14" s="8" t="s">
        <v>4</v>
      </c>
      <c r="G14" s="8" t="s">
        <v>19</v>
      </c>
      <c r="H14" s="10">
        <v>76012515.084600002</v>
      </c>
      <c r="I14" s="8" t="s">
        <v>28</v>
      </c>
      <c r="J14" s="10">
        <v>4005384</v>
      </c>
      <c r="K14" s="10"/>
      <c r="L14" s="10" t="s">
        <v>12</v>
      </c>
      <c r="M14" s="10">
        <v>9345867</v>
      </c>
      <c r="N14" s="10"/>
      <c r="O14" s="8" t="s">
        <v>119</v>
      </c>
      <c r="P14" s="10">
        <v>16030790</v>
      </c>
      <c r="Q14" s="8" t="s">
        <v>129</v>
      </c>
      <c r="R14" s="10">
        <v>18681133</v>
      </c>
      <c r="S14" s="8" t="s">
        <v>33</v>
      </c>
      <c r="T14" s="10">
        <v>37361135</v>
      </c>
      <c r="AB14" s="94"/>
      <c r="AC14" s="83" t="e">
        <f t="shared" si="3"/>
        <v>#REF!</v>
      </c>
      <c r="AD14" s="8">
        <v>240</v>
      </c>
      <c r="AE14" s="11" t="s">
        <v>53</v>
      </c>
      <c r="AF14" s="8">
        <v>47</v>
      </c>
      <c r="AG14" s="10">
        <v>76012515.084600002</v>
      </c>
      <c r="AH14" s="8">
        <v>34</v>
      </c>
      <c r="AI14" s="8">
        <f t="shared" si="0"/>
        <v>13</v>
      </c>
      <c r="AJ14" s="10">
        <f t="shared" si="2"/>
        <v>85358382.084600002</v>
      </c>
      <c r="AK14" s="10">
        <f t="shared" si="1"/>
        <v>718912.84615384613</v>
      </c>
      <c r="AL14" s="8"/>
      <c r="AM14" s="7"/>
      <c r="AN14" s="10"/>
      <c r="AO14" s="10"/>
      <c r="AP14" s="8"/>
      <c r="AQ14" s="7"/>
      <c r="AR14" s="10"/>
      <c r="AS14" s="10"/>
      <c r="AT14" s="8"/>
      <c r="AU14" s="7"/>
      <c r="AV14" s="10"/>
      <c r="AW14" s="10"/>
    </row>
    <row r="15" spans="1:49" s="13" customFormat="1" ht="30" customHeight="1" x14ac:dyDescent="0.25">
      <c r="B15" s="12" t="e">
        <f>#REF!</f>
        <v>#REF!</v>
      </c>
      <c r="C15" s="8">
        <v>241</v>
      </c>
      <c r="D15" s="11" t="s">
        <v>54</v>
      </c>
      <c r="E15" s="15">
        <f>[1]Sheet1!$E$85</f>
        <v>0</v>
      </c>
      <c r="F15" s="8" t="s">
        <v>4</v>
      </c>
      <c r="G15" s="8" t="s">
        <v>20</v>
      </c>
      <c r="H15" s="10">
        <v>80644401.494550005</v>
      </c>
      <c r="I15" s="8" t="s">
        <v>14</v>
      </c>
      <c r="J15" s="10">
        <v>4432957</v>
      </c>
      <c r="K15" s="10"/>
      <c r="L15" s="10" t="s">
        <v>102</v>
      </c>
      <c r="M15" s="10">
        <v>10210335</v>
      </c>
      <c r="N15" s="10"/>
      <c r="O15" s="8" t="s">
        <v>100</v>
      </c>
      <c r="P15" s="10">
        <v>17745751</v>
      </c>
      <c r="Q15" s="8" t="s">
        <v>128</v>
      </c>
      <c r="R15" s="10">
        <v>20662744</v>
      </c>
      <c r="S15" s="8" t="s">
        <v>106</v>
      </c>
      <c r="T15" s="10">
        <v>41330001</v>
      </c>
      <c r="AB15" s="94"/>
      <c r="AC15" s="83" t="e">
        <f t="shared" si="3"/>
        <v>#REF!</v>
      </c>
      <c r="AD15" s="8">
        <v>241</v>
      </c>
      <c r="AE15" s="11" t="s">
        <v>54</v>
      </c>
      <c r="AF15" s="8">
        <v>52</v>
      </c>
      <c r="AG15" s="10">
        <v>80644401.494550005</v>
      </c>
      <c r="AH15" s="8">
        <v>39</v>
      </c>
      <c r="AI15" s="8">
        <f t="shared" si="0"/>
        <v>13</v>
      </c>
      <c r="AJ15" s="10">
        <f t="shared" si="2"/>
        <v>90854736.494550005</v>
      </c>
      <c r="AK15" s="10">
        <f t="shared" si="1"/>
        <v>785410.38461538462</v>
      </c>
      <c r="AL15" s="8"/>
      <c r="AM15" s="7"/>
      <c r="AN15" s="10"/>
      <c r="AO15" s="10"/>
      <c r="AP15" s="8"/>
      <c r="AQ15" s="7"/>
      <c r="AR15" s="10"/>
      <c r="AS15" s="10"/>
      <c r="AT15" s="8"/>
      <c r="AU15" s="7"/>
      <c r="AV15" s="10"/>
      <c r="AW15" s="10"/>
    </row>
    <row r="16" spans="1:49" ht="30" customHeight="1" x14ac:dyDescent="0.25">
      <c r="B16" s="156" t="e">
        <f>#REF!</f>
        <v>#REF!</v>
      </c>
      <c r="C16" s="4">
        <v>245</v>
      </c>
      <c r="D16" s="9" t="s">
        <v>55</v>
      </c>
      <c r="E16" s="14">
        <f>[1]Sheet1!$E$89</f>
        <v>0</v>
      </c>
      <c r="F16" s="7" t="s">
        <v>4</v>
      </c>
      <c r="G16" s="7" t="s">
        <v>21</v>
      </c>
      <c r="H16" s="10">
        <v>8755409.6630039997</v>
      </c>
      <c r="I16" s="7" t="s">
        <v>107</v>
      </c>
      <c r="J16" s="10">
        <v>739436</v>
      </c>
      <c r="K16" s="48"/>
      <c r="L16" s="10" t="s">
        <v>20</v>
      </c>
      <c r="M16" s="10">
        <v>1725347</v>
      </c>
      <c r="N16" s="10"/>
      <c r="O16" s="7" t="s">
        <v>16</v>
      </c>
      <c r="P16" s="10">
        <v>2994886</v>
      </c>
      <c r="Q16" s="7" t="s">
        <v>24</v>
      </c>
      <c r="R16" s="10">
        <v>3449189</v>
      </c>
      <c r="S16" s="7" t="s">
        <v>129</v>
      </c>
      <c r="T16" s="10">
        <v>6897125</v>
      </c>
      <c r="AB16" s="93"/>
      <c r="AC16" s="156" t="e">
        <f>B16</f>
        <v>#REF!</v>
      </c>
      <c r="AD16" s="4">
        <v>245</v>
      </c>
      <c r="AE16" s="9" t="s">
        <v>55</v>
      </c>
      <c r="AF16" s="7">
        <v>73</v>
      </c>
      <c r="AG16" s="10">
        <v>8755409.6630039997</v>
      </c>
      <c r="AH16" s="8">
        <v>52</v>
      </c>
      <c r="AI16" s="7">
        <f t="shared" si="0"/>
        <v>21</v>
      </c>
      <c r="AJ16" s="10">
        <f t="shared" si="2"/>
        <v>10480756.663004</v>
      </c>
      <c r="AK16" s="10">
        <f t="shared" si="1"/>
        <v>82159.380952380947</v>
      </c>
      <c r="AL16" s="7"/>
      <c r="AM16" s="7"/>
      <c r="AN16" s="10"/>
      <c r="AO16" s="10"/>
      <c r="AP16" s="7"/>
      <c r="AQ16" s="7"/>
      <c r="AR16" s="10"/>
      <c r="AS16" s="10"/>
      <c r="AT16" s="7"/>
      <c r="AU16" s="7"/>
      <c r="AV16" s="10"/>
      <c r="AW16" s="10"/>
    </row>
    <row r="17" spans="1:49" ht="30" customHeight="1" x14ac:dyDescent="0.25">
      <c r="B17" s="156"/>
      <c r="C17" s="4">
        <v>246</v>
      </c>
      <c r="D17" s="9" t="s">
        <v>56</v>
      </c>
      <c r="E17" s="14">
        <f>[1]Sheet1!$E$93</f>
        <v>0</v>
      </c>
      <c r="F17" s="7" t="s">
        <v>4</v>
      </c>
      <c r="G17" s="7" t="s">
        <v>22</v>
      </c>
      <c r="H17" s="10">
        <v>10800058.002427999</v>
      </c>
      <c r="I17" s="7" t="s">
        <v>19</v>
      </c>
      <c r="J17" s="10">
        <v>851213</v>
      </c>
      <c r="K17" s="10"/>
      <c r="L17" s="10" t="s">
        <v>102</v>
      </c>
      <c r="M17" s="10">
        <v>1986160</v>
      </c>
      <c r="N17" s="10"/>
      <c r="O17" s="7" t="s">
        <v>25</v>
      </c>
      <c r="P17" s="10">
        <v>3415840</v>
      </c>
      <c r="Q17" s="7" t="s">
        <v>108</v>
      </c>
      <c r="R17" s="10">
        <v>3976399</v>
      </c>
      <c r="S17" s="7" t="s">
        <v>106</v>
      </c>
      <c r="T17" s="10">
        <v>7951345</v>
      </c>
      <c r="AB17" s="93"/>
      <c r="AC17" s="156"/>
      <c r="AD17" s="4">
        <v>246</v>
      </c>
      <c r="AE17" s="9" t="s">
        <v>56</v>
      </c>
      <c r="AF17" s="7">
        <v>55</v>
      </c>
      <c r="AG17" s="10">
        <v>10800058.002427999</v>
      </c>
      <c r="AH17" s="8">
        <v>39</v>
      </c>
      <c r="AI17" s="7">
        <f t="shared" si="0"/>
        <v>16</v>
      </c>
      <c r="AJ17" s="10">
        <f t="shared" si="2"/>
        <v>12786218.002427999</v>
      </c>
      <c r="AK17" s="10">
        <f t="shared" si="1"/>
        <v>124135</v>
      </c>
      <c r="AL17" s="7"/>
      <c r="AM17" s="7"/>
      <c r="AN17" s="10"/>
      <c r="AO17" s="10"/>
      <c r="AP17" s="7"/>
      <c r="AQ17" s="7"/>
      <c r="AR17" s="10"/>
      <c r="AS17" s="10"/>
      <c r="AT17" s="7"/>
      <c r="AU17" s="7"/>
      <c r="AV17" s="10"/>
      <c r="AW17" s="10"/>
    </row>
    <row r="18" spans="1:49" ht="30" customHeight="1" x14ac:dyDescent="0.25">
      <c r="B18" s="156"/>
      <c r="C18" s="4">
        <v>247</v>
      </c>
      <c r="D18" s="9" t="s">
        <v>57</v>
      </c>
      <c r="E18" s="14">
        <f>[1]Sheet1!$E$97</f>
        <v>0</v>
      </c>
      <c r="F18" s="7" t="s">
        <v>4</v>
      </c>
      <c r="G18" s="7" t="s">
        <v>23</v>
      </c>
      <c r="H18" s="10">
        <v>14592375.428247999</v>
      </c>
      <c r="I18" s="7" t="s">
        <v>109</v>
      </c>
      <c r="J18" s="10">
        <v>1201918</v>
      </c>
      <c r="K18" s="10"/>
      <c r="L18" s="10" t="s">
        <v>119</v>
      </c>
      <c r="M18" s="10">
        <v>2804471</v>
      </c>
      <c r="N18" s="10"/>
      <c r="O18" s="7" t="s">
        <v>131</v>
      </c>
      <c r="P18" s="10">
        <v>4829166</v>
      </c>
      <c r="Q18" s="7" t="s">
        <v>133</v>
      </c>
      <c r="R18" s="10">
        <v>5663284</v>
      </c>
      <c r="S18" s="7" t="s">
        <v>137</v>
      </c>
      <c r="T18" s="10">
        <v>11232787</v>
      </c>
      <c r="AB18" s="93"/>
      <c r="AC18" s="156"/>
      <c r="AD18" s="4">
        <v>247</v>
      </c>
      <c r="AE18" s="9" t="s">
        <v>57</v>
      </c>
      <c r="AF18" s="7">
        <v>38</v>
      </c>
      <c r="AG18" s="10">
        <v>14592375.428247999</v>
      </c>
      <c r="AH18" s="8">
        <v>27</v>
      </c>
      <c r="AI18" s="7">
        <f t="shared" si="0"/>
        <v>11</v>
      </c>
      <c r="AJ18" s="10">
        <f t="shared" si="2"/>
        <v>17396846.428247999</v>
      </c>
      <c r="AK18" s="10">
        <f t="shared" si="1"/>
        <v>254951.90909090909</v>
      </c>
      <c r="AL18" s="7"/>
      <c r="AM18" s="7"/>
      <c r="AN18" s="10"/>
      <c r="AO18" s="10"/>
      <c r="AP18" s="7"/>
      <c r="AQ18" s="7"/>
      <c r="AR18" s="10"/>
      <c r="AS18" s="10"/>
      <c r="AT18" s="7"/>
      <c r="AU18" s="7"/>
      <c r="AV18" s="10"/>
      <c r="AW18" s="10"/>
    </row>
    <row r="19" spans="1:49" ht="30" customHeight="1" x14ac:dyDescent="0.25">
      <c r="B19" s="156"/>
      <c r="C19" s="4">
        <v>248</v>
      </c>
      <c r="D19" s="9" t="s">
        <v>58</v>
      </c>
      <c r="E19" s="14">
        <f>[1]Sheet1!$E$101</f>
        <v>0</v>
      </c>
      <c r="F19" s="7" t="s">
        <v>4</v>
      </c>
      <c r="G19" s="7" t="s">
        <v>23</v>
      </c>
      <c r="H19" s="10">
        <v>6512874.1640679976</v>
      </c>
      <c r="I19" s="7" t="s">
        <v>109</v>
      </c>
      <c r="J19" s="10">
        <v>547485</v>
      </c>
      <c r="K19" s="10"/>
      <c r="L19" s="10" t="s">
        <v>119</v>
      </c>
      <c r="M19" s="10">
        <v>1277462</v>
      </c>
      <c r="N19" s="10"/>
      <c r="O19" s="7" t="s">
        <v>131</v>
      </c>
      <c r="P19" s="10">
        <v>2210359</v>
      </c>
      <c r="Q19" s="7" t="s">
        <v>133</v>
      </c>
      <c r="R19" s="10">
        <v>2558920</v>
      </c>
      <c r="S19" s="7" t="s">
        <v>137</v>
      </c>
      <c r="T19" s="10">
        <v>5114806</v>
      </c>
      <c r="AB19" s="93"/>
      <c r="AC19" s="156"/>
      <c r="AD19" s="4">
        <v>248</v>
      </c>
      <c r="AE19" s="9" t="s">
        <v>58</v>
      </c>
      <c r="AF19" s="7">
        <v>38</v>
      </c>
      <c r="AG19" s="10">
        <v>6512874.1640679976</v>
      </c>
      <c r="AH19" s="8">
        <v>27</v>
      </c>
      <c r="AI19" s="7">
        <f t="shared" si="0"/>
        <v>11</v>
      </c>
      <c r="AJ19" s="10">
        <f t="shared" si="2"/>
        <v>7790336.1640679976</v>
      </c>
      <c r="AK19" s="10">
        <f t="shared" si="1"/>
        <v>116132.90909090909</v>
      </c>
      <c r="AL19" s="7"/>
      <c r="AM19" s="7"/>
      <c r="AN19" s="10"/>
      <c r="AO19" s="10"/>
      <c r="AP19" s="7"/>
      <c r="AQ19" s="7"/>
      <c r="AR19" s="10"/>
      <c r="AS19" s="10"/>
      <c r="AT19" s="7"/>
      <c r="AU19" s="7"/>
      <c r="AV19" s="10"/>
      <c r="AW19" s="10"/>
    </row>
    <row r="20" spans="1:49" ht="30" customHeight="1" x14ac:dyDescent="0.25">
      <c r="B20" s="156"/>
      <c r="C20" s="4">
        <v>249</v>
      </c>
      <c r="D20" s="9" t="s">
        <v>59</v>
      </c>
      <c r="E20" s="14">
        <f>[1]Sheet1!$E$105</f>
        <v>0</v>
      </c>
      <c r="F20" s="7" t="s">
        <v>4</v>
      </c>
      <c r="G20" s="7" t="s">
        <v>21</v>
      </c>
      <c r="H20" s="10">
        <v>3746788.2596999998</v>
      </c>
      <c r="I20" s="7" t="s">
        <v>107</v>
      </c>
      <c r="J20" s="10">
        <v>183808</v>
      </c>
      <c r="K20" s="10"/>
      <c r="L20" s="10" t="s">
        <v>20</v>
      </c>
      <c r="M20" s="10">
        <v>428886</v>
      </c>
      <c r="N20" s="10"/>
      <c r="O20" s="7" t="s">
        <v>16</v>
      </c>
      <c r="P20" s="10">
        <v>735232</v>
      </c>
      <c r="Q20" s="7" t="s">
        <v>24</v>
      </c>
      <c r="R20" s="10">
        <v>856216</v>
      </c>
      <c r="S20" s="7" t="s">
        <v>129</v>
      </c>
      <c r="T20" s="10">
        <v>1712211</v>
      </c>
      <c r="AB20" s="93"/>
      <c r="AC20" s="156"/>
      <c r="AD20" s="4">
        <v>249</v>
      </c>
      <c r="AE20" s="9" t="s">
        <v>59</v>
      </c>
      <c r="AF20" s="7">
        <v>73</v>
      </c>
      <c r="AG20" s="10">
        <v>3746788.2596999998</v>
      </c>
      <c r="AH20" s="8">
        <v>52</v>
      </c>
      <c r="AI20" s="7">
        <f t="shared" si="0"/>
        <v>21</v>
      </c>
      <c r="AJ20" s="10">
        <f t="shared" si="2"/>
        <v>4175674.2596999998</v>
      </c>
      <c r="AK20" s="10">
        <f t="shared" si="1"/>
        <v>20423.142857142859</v>
      </c>
      <c r="AL20" s="7"/>
      <c r="AM20" s="7"/>
      <c r="AN20" s="10"/>
      <c r="AO20" s="10"/>
      <c r="AP20" s="7"/>
      <c r="AQ20" s="7"/>
      <c r="AR20" s="10"/>
      <c r="AS20" s="10"/>
      <c r="AT20" s="7"/>
      <c r="AU20" s="7"/>
      <c r="AV20" s="10"/>
      <c r="AW20" s="10"/>
    </row>
    <row r="21" spans="1:49" ht="30" customHeight="1" x14ac:dyDescent="0.25">
      <c r="B21" s="156"/>
      <c r="C21" s="4">
        <v>250</v>
      </c>
      <c r="D21" s="9" t="s">
        <v>60</v>
      </c>
      <c r="E21" s="14">
        <f>[1]Sheet1!$E$109</f>
        <v>0</v>
      </c>
      <c r="F21" s="7" t="s">
        <v>4</v>
      </c>
      <c r="G21" s="7" t="s">
        <v>22</v>
      </c>
      <c r="H21" s="10">
        <v>4324973.0037500001</v>
      </c>
      <c r="I21" s="7" t="s">
        <v>19</v>
      </c>
      <c r="J21" s="10">
        <v>203646</v>
      </c>
      <c r="K21" s="10"/>
      <c r="L21" s="10" t="s">
        <v>102</v>
      </c>
      <c r="M21" s="10">
        <v>475173</v>
      </c>
      <c r="N21" s="10"/>
      <c r="O21" s="7" t="s">
        <v>25</v>
      </c>
      <c r="P21" s="10">
        <v>854171</v>
      </c>
      <c r="Q21" s="7" t="s">
        <v>108</v>
      </c>
      <c r="R21" s="10">
        <v>950346</v>
      </c>
      <c r="S21" s="7" t="s">
        <v>106</v>
      </c>
      <c r="T21" s="10">
        <v>1900691</v>
      </c>
      <c r="AB21" s="93"/>
      <c r="AC21" s="156"/>
      <c r="AD21" s="4">
        <v>250</v>
      </c>
      <c r="AE21" s="9" t="s">
        <v>60</v>
      </c>
      <c r="AF21" s="7">
        <v>55</v>
      </c>
      <c r="AG21" s="10">
        <v>4324973.0037500001</v>
      </c>
      <c r="AH21" s="8">
        <v>39</v>
      </c>
      <c r="AI21" s="7">
        <f t="shared" si="0"/>
        <v>16</v>
      </c>
      <c r="AJ21" s="10">
        <f t="shared" si="2"/>
        <v>4800146.0037500001</v>
      </c>
      <c r="AK21" s="10">
        <f t="shared" si="1"/>
        <v>29698.3125</v>
      </c>
      <c r="AL21" s="7"/>
      <c r="AM21" s="7"/>
      <c r="AN21" s="10"/>
      <c r="AO21" s="10"/>
      <c r="AP21" s="7"/>
      <c r="AQ21" s="7"/>
      <c r="AR21" s="10"/>
      <c r="AS21" s="10"/>
      <c r="AT21" s="7"/>
      <c r="AU21" s="7"/>
      <c r="AV21" s="10"/>
      <c r="AW21" s="10"/>
    </row>
    <row r="22" spans="1:49" ht="30" customHeight="1" x14ac:dyDescent="0.25">
      <c r="B22" s="156"/>
      <c r="C22" s="4">
        <v>251</v>
      </c>
      <c r="D22" s="9" t="s">
        <v>61</v>
      </c>
      <c r="E22" s="14">
        <f>[1]Sheet1!$E$113</f>
        <v>0</v>
      </c>
      <c r="F22" s="7" t="s">
        <v>4</v>
      </c>
      <c r="G22" s="7" t="s">
        <v>24</v>
      </c>
      <c r="H22" s="10">
        <v>7361411.0113399988</v>
      </c>
      <c r="I22" s="7" t="s">
        <v>25</v>
      </c>
      <c r="J22" s="10">
        <v>347716</v>
      </c>
      <c r="K22" s="10"/>
      <c r="L22" s="10" t="s">
        <v>119</v>
      </c>
      <c r="M22" s="10">
        <v>811336</v>
      </c>
      <c r="N22" s="10"/>
      <c r="O22" s="7" t="s">
        <v>131</v>
      </c>
      <c r="P22" s="10">
        <v>1390862</v>
      </c>
      <c r="Q22" s="7" t="s">
        <v>133</v>
      </c>
      <c r="R22" s="10">
        <v>1621066</v>
      </c>
      <c r="S22" s="7" t="s">
        <v>137</v>
      </c>
      <c r="T22" s="10">
        <v>3241560</v>
      </c>
      <c r="AB22" s="93"/>
      <c r="AC22" s="156"/>
      <c r="AD22" s="4">
        <v>251</v>
      </c>
      <c r="AE22" s="9" t="s">
        <v>61</v>
      </c>
      <c r="AF22" s="7">
        <v>37</v>
      </c>
      <c r="AG22" s="10">
        <v>7361411.0113399988</v>
      </c>
      <c r="AH22" s="8">
        <v>27</v>
      </c>
      <c r="AI22" s="7">
        <f t="shared" si="0"/>
        <v>10</v>
      </c>
      <c r="AJ22" s="10">
        <f t="shared" si="2"/>
        <v>8172747.0113399988</v>
      </c>
      <c r="AK22" s="10">
        <f t="shared" si="1"/>
        <v>81133.600000000006</v>
      </c>
      <c r="AL22" s="7"/>
      <c r="AM22" s="7"/>
      <c r="AN22" s="10"/>
      <c r="AO22" s="10"/>
      <c r="AP22" s="7"/>
      <c r="AQ22" s="7"/>
      <c r="AR22" s="10"/>
      <c r="AS22" s="10"/>
      <c r="AT22" s="7"/>
      <c r="AU22" s="7"/>
      <c r="AV22" s="10"/>
      <c r="AW22" s="10"/>
    </row>
    <row r="23" spans="1:49" ht="30" customHeight="1" x14ac:dyDescent="0.25">
      <c r="B23" s="156"/>
      <c r="C23" s="4">
        <v>252</v>
      </c>
      <c r="D23" s="9" t="s">
        <v>62</v>
      </c>
      <c r="E23" s="14">
        <f>[1]Sheet1!$E$117</f>
        <v>0</v>
      </c>
      <c r="F23" s="7" t="s">
        <v>4</v>
      </c>
      <c r="G23" s="7" t="s">
        <v>25</v>
      </c>
      <c r="H23" s="10">
        <v>7509280.2248359984</v>
      </c>
      <c r="I23" s="7" t="s">
        <v>108</v>
      </c>
      <c r="J23" s="10">
        <v>348327</v>
      </c>
      <c r="K23" s="10"/>
      <c r="L23" s="10" t="s">
        <v>121</v>
      </c>
      <c r="M23" s="10">
        <v>812761</v>
      </c>
      <c r="N23" s="10"/>
      <c r="O23" s="7" t="s">
        <v>106</v>
      </c>
      <c r="P23" s="10">
        <v>1411286</v>
      </c>
      <c r="Q23" s="7" t="s">
        <v>33</v>
      </c>
      <c r="R23" s="10">
        <v>1630368</v>
      </c>
      <c r="S23" s="7" t="s">
        <v>125</v>
      </c>
      <c r="T23" s="10">
        <v>3258268</v>
      </c>
      <c r="AB23" s="93"/>
      <c r="AC23" s="156"/>
      <c r="AD23" s="4">
        <v>252</v>
      </c>
      <c r="AE23" s="9" t="s">
        <v>62</v>
      </c>
      <c r="AF23" s="7">
        <v>32</v>
      </c>
      <c r="AG23" s="10">
        <v>7509280.2248359984</v>
      </c>
      <c r="AH23" s="8">
        <v>23</v>
      </c>
      <c r="AI23" s="7">
        <f t="shared" si="0"/>
        <v>9</v>
      </c>
      <c r="AJ23" s="10">
        <f t="shared" si="2"/>
        <v>8322041.2248359984</v>
      </c>
      <c r="AK23" s="10">
        <f t="shared" si="1"/>
        <v>90306.777777777781</v>
      </c>
      <c r="AL23" s="7"/>
      <c r="AM23" s="7"/>
      <c r="AN23" s="10"/>
      <c r="AO23" s="10"/>
      <c r="AP23" s="7"/>
      <c r="AQ23" s="7"/>
      <c r="AR23" s="10"/>
      <c r="AS23" s="10"/>
      <c r="AT23" s="7"/>
      <c r="AU23" s="7"/>
      <c r="AV23" s="10"/>
      <c r="AW23" s="10"/>
    </row>
    <row r="24" spans="1:49" ht="30" customHeight="1" x14ac:dyDescent="0.25">
      <c r="B24" s="156"/>
      <c r="C24" s="4">
        <v>253</v>
      </c>
      <c r="D24" s="9" t="s">
        <v>63</v>
      </c>
      <c r="E24" s="14">
        <f>[1]Sheet1!$E$121</f>
        <v>0</v>
      </c>
      <c r="F24" s="7" t="s">
        <v>4</v>
      </c>
      <c r="G24" s="7" t="s">
        <v>26</v>
      </c>
      <c r="H24" s="10">
        <v>9377019.5747500006</v>
      </c>
      <c r="I24" s="7" t="s">
        <v>18</v>
      </c>
      <c r="J24" s="10">
        <v>770595</v>
      </c>
      <c r="K24" s="10"/>
      <c r="L24" s="10" t="s">
        <v>122</v>
      </c>
      <c r="M24" s="10">
        <v>1798052</v>
      </c>
      <c r="N24" s="10"/>
      <c r="O24" s="7" t="s">
        <v>103</v>
      </c>
      <c r="P24" s="10">
        <v>3119608</v>
      </c>
      <c r="Q24" s="7" t="s">
        <v>130</v>
      </c>
      <c r="R24" s="10">
        <v>3633770</v>
      </c>
      <c r="S24" s="7" t="s">
        <v>114</v>
      </c>
      <c r="T24" s="10">
        <v>7266562</v>
      </c>
      <c r="AB24" s="93"/>
      <c r="AC24" s="156"/>
      <c r="AD24" s="4">
        <v>253</v>
      </c>
      <c r="AE24" s="9" t="s">
        <v>63</v>
      </c>
      <c r="AF24" s="7">
        <v>61</v>
      </c>
      <c r="AG24" s="10">
        <v>9377019.5747500006</v>
      </c>
      <c r="AH24" s="8">
        <v>44</v>
      </c>
      <c r="AI24" s="7">
        <f t="shared" si="0"/>
        <v>17</v>
      </c>
      <c r="AJ24" s="10">
        <f t="shared" si="2"/>
        <v>11175071.574750001</v>
      </c>
      <c r="AK24" s="10">
        <f t="shared" si="1"/>
        <v>105767.76470588235</v>
      </c>
      <c r="AL24" s="7"/>
      <c r="AM24" s="7"/>
      <c r="AN24" s="10"/>
      <c r="AO24" s="10"/>
      <c r="AP24" s="7"/>
      <c r="AQ24" s="7"/>
      <c r="AR24" s="10"/>
      <c r="AS24" s="10"/>
      <c r="AT24" s="7"/>
      <c r="AU24" s="7"/>
      <c r="AV24" s="10"/>
      <c r="AW24" s="10"/>
    </row>
    <row r="25" spans="1:49" ht="30" customHeight="1" x14ac:dyDescent="0.25">
      <c r="B25" s="156"/>
      <c r="C25" s="4">
        <v>254</v>
      </c>
      <c r="D25" s="9" t="s">
        <v>64</v>
      </c>
      <c r="E25" s="14">
        <f>[1]Sheet1!$E$125</f>
        <v>0</v>
      </c>
      <c r="F25" s="7" t="s">
        <v>4</v>
      </c>
      <c r="G25" s="7" t="s">
        <v>22</v>
      </c>
      <c r="H25" s="10">
        <v>9131910.6088239998</v>
      </c>
      <c r="I25" s="7" t="s">
        <v>19</v>
      </c>
      <c r="J25" s="10">
        <v>750044</v>
      </c>
      <c r="K25" s="10"/>
      <c r="L25" s="10" t="s">
        <v>102</v>
      </c>
      <c r="M25" s="10">
        <v>1750100</v>
      </c>
      <c r="N25" s="10"/>
      <c r="O25" s="7" t="s">
        <v>130</v>
      </c>
      <c r="P25" s="10">
        <v>3015183</v>
      </c>
      <c r="Q25" s="7" t="s">
        <v>108</v>
      </c>
      <c r="R25" s="10">
        <v>3500208</v>
      </c>
      <c r="S25" s="7" t="s">
        <v>106</v>
      </c>
      <c r="T25" s="10">
        <v>6999888</v>
      </c>
      <c r="AB25" s="93"/>
      <c r="AC25" s="156"/>
      <c r="AD25" s="4">
        <v>254</v>
      </c>
      <c r="AE25" s="9" t="s">
        <v>64</v>
      </c>
      <c r="AF25" s="7">
        <v>55</v>
      </c>
      <c r="AG25" s="10">
        <v>9131910.6088239998</v>
      </c>
      <c r="AH25" s="8">
        <v>39</v>
      </c>
      <c r="AI25" s="7">
        <f t="shared" si="0"/>
        <v>16</v>
      </c>
      <c r="AJ25" s="10">
        <f t="shared" si="2"/>
        <v>10882010.608824</v>
      </c>
      <c r="AK25" s="10">
        <f t="shared" si="1"/>
        <v>109381.25</v>
      </c>
      <c r="AL25" s="7"/>
      <c r="AM25" s="7"/>
      <c r="AN25" s="10"/>
      <c r="AO25" s="10"/>
      <c r="AP25" s="7"/>
      <c r="AQ25" s="7"/>
      <c r="AR25" s="10"/>
      <c r="AS25" s="10"/>
      <c r="AT25" s="7"/>
      <c r="AU25" s="7"/>
      <c r="AV25" s="10"/>
      <c r="AW25" s="10"/>
    </row>
    <row r="26" spans="1:49" ht="30" customHeight="1" x14ac:dyDescent="0.25">
      <c r="B26" s="156"/>
      <c r="C26" s="4">
        <v>255</v>
      </c>
      <c r="D26" s="9" t="s">
        <v>65</v>
      </c>
      <c r="E26" s="14">
        <f>[1]Sheet1!$E$129</f>
        <v>0</v>
      </c>
      <c r="F26" s="7" t="s">
        <v>4</v>
      </c>
      <c r="G26" s="8" t="s">
        <v>23</v>
      </c>
      <c r="H26" s="10">
        <v>9688371.246902002</v>
      </c>
      <c r="I26" s="7" t="s">
        <v>110</v>
      </c>
      <c r="J26" s="10">
        <v>791344</v>
      </c>
      <c r="K26" s="10"/>
      <c r="L26" s="10" t="s">
        <v>119</v>
      </c>
      <c r="M26" s="10">
        <v>1846467</v>
      </c>
      <c r="N26" s="10"/>
      <c r="O26" s="7" t="s">
        <v>131</v>
      </c>
      <c r="P26" s="10">
        <v>3335286</v>
      </c>
      <c r="Q26" s="7" t="s">
        <v>133</v>
      </c>
      <c r="R26" s="10">
        <v>3698526</v>
      </c>
      <c r="S26" s="7" t="s">
        <v>137</v>
      </c>
      <c r="T26" s="10">
        <v>7390550</v>
      </c>
      <c r="AB26" s="93"/>
      <c r="AC26" s="156"/>
      <c r="AD26" s="4">
        <v>255</v>
      </c>
      <c r="AE26" s="9" t="s">
        <v>65</v>
      </c>
      <c r="AF26" s="8">
        <v>38</v>
      </c>
      <c r="AG26" s="10">
        <v>9688371.246902002</v>
      </c>
      <c r="AH26" s="8">
        <v>27</v>
      </c>
      <c r="AI26" s="7">
        <f t="shared" si="0"/>
        <v>11</v>
      </c>
      <c r="AJ26" s="10">
        <f t="shared" si="2"/>
        <v>11534838.246902002</v>
      </c>
      <c r="AK26" s="10">
        <f t="shared" si="1"/>
        <v>167860.63636363635</v>
      </c>
      <c r="AL26" s="7"/>
      <c r="AM26" s="7"/>
      <c r="AN26" s="10"/>
      <c r="AO26" s="10"/>
      <c r="AP26" s="7"/>
      <c r="AQ26" s="7"/>
      <c r="AR26" s="10"/>
      <c r="AS26" s="10"/>
      <c r="AT26" s="7"/>
      <c r="AU26" s="7"/>
      <c r="AV26" s="10"/>
      <c r="AW26" s="10"/>
    </row>
    <row r="27" spans="1:49" ht="30" customHeight="1" x14ac:dyDescent="0.25">
      <c r="B27" s="156"/>
      <c r="C27" s="4">
        <v>256</v>
      </c>
      <c r="D27" s="9" t="s">
        <v>66</v>
      </c>
      <c r="E27" s="14">
        <f>[1]Sheet1!$E$133</f>
        <v>0</v>
      </c>
      <c r="F27" s="7" t="s">
        <v>4</v>
      </c>
      <c r="G27" s="7" t="s">
        <v>25</v>
      </c>
      <c r="H27" s="10">
        <v>1821116.5664040004</v>
      </c>
      <c r="I27" s="7" t="s">
        <v>108</v>
      </c>
      <c r="J27" s="10">
        <v>145046</v>
      </c>
      <c r="K27" s="10"/>
      <c r="L27" s="10" t="s">
        <v>121</v>
      </c>
      <c r="M27" s="10">
        <v>338439</v>
      </c>
      <c r="N27" s="10"/>
      <c r="O27" s="7" t="s">
        <v>106</v>
      </c>
      <c r="P27" s="10">
        <v>605743</v>
      </c>
      <c r="Q27" s="7" t="s">
        <v>33</v>
      </c>
      <c r="R27" s="10">
        <v>678433</v>
      </c>
      <c r="S27" s="7" t="s">
        <v>125</v>
      </c>
      <c r="T27" s="10">
        <v>1355730</v>
      </c>
      <c r="AB27" s="93"/>
      <c r="AC27" s="156"/>
      <c r="AD27" s="4">
        <v>256</v>
      </c>
      <c r="AE27" s="9" t="s">
        <v>66</v>
      </c>
      <c r="AF27" s="7">
        <v>32</v>
      </c>
      <c r="AG27" s="10">
        <v>1821116.5664040004</v>
      </c>
      <c r="AH27" s="8">
        <v>23</v>
      </c>
      <c r="AI27" s="7">
        <f t="shared" si="0"/>
        <v>9</v>
      </c>
      <c r="AJ27" s="10">
        <f t="shared" si="2"/>
        <v>2159555.5664040004</v>
      </c>
      <c r="AK27" s="10">
        <f t="shared" si="1"/>
        <v>37604.333333333336</v>
      </c>
      <c r="AL27" s="7"/>
      <c r="AM27" s="7"/>
      <c r="AN27" s="10"/>
      <c r="AO27" s="10"/>
      <c r="AP27" s="7"/>
      <c r="AQ27" s="7"/>
      <c r="AR27" s="10"/>
      <c r="AS27" s="10"/>
      <c r="AT27" s="7"/>
      <c r="AU27" s="7"/>
      <c r="AV27" s="10"/>
      <c r="AW27" s="10"/>
    </row>
    <row r="28" spans="1:49" s="13" customFormat="1" ht="30" customHeight="1" x14ac:dyDescent="0.25">
      <c r="B28" s="12" t="e">
        <f>#REF!</f>
        <v>#REF!</v>
      </c>
      <c r="C28" s="8">
        <v>395</v>
      </c>
      <c r="D28" s="11" t="s">
        <v>141</v>
      </c>
      <c r="E28" s="15">
        <f>[1]Sheet1!$E$137</f>
        <v>0</v>
      </c>
      <c r="F28" s="8" t="s">
        <v>5</v>
      </c>
      <c r="G28" s="8" t="s">
        <v>27</v>
      </c>
      <c r="H28" s="10">
        <v>16555000</v>
      </c>
      <c r="I28" s="10" t="s">
        <v>101</v>
      </c>
      <c r="J28" s="10">
        <v>683289</v>
      </c>
      <c r="K28" s="10">
        <v>683289</v>
      </c>
      <c r="L28" s="10" t="s">
        <v>28</v>
      </c>
      <c r="M28" s="10">
        <v>1593905</v>
      </c>
      <c r="N28" s="10">
        <v>808980</v>
      </c>
      <c r="O28" s="8" t="s">
        <v>28</v>
      </c>
      <c r="P28" s="10">
        <v>2773901</v>
      </c>
      <c r="Q28" s="8" t="s">
        <v>103</v>
      </c>
      <c r="R28" s="10">
        <v>3188602</v>
      </c>
      <c r="S28" s="8" t="s">
        <v>121</v>
      </c>
      <c r="T28" s="10">
        <v>6377204</v>
      </c>
      <c r="AB28" s="94"/>
      <c r="AC28" s="88" t="e">
        <f>B28</f>
        <v>#REF!</v>
      </c>
      <c r="AD28" s="8">
        <v>395</v>
      </c>
      <c r="AE28" s="11" t="s">
        <v>141</v>
      </c>
      <c r="AF28" s="8">
        <v>69</v>
      </c>
      <c r="AG28" s="10">
        <v>16555000</v>
      </c>
      <c r="AH28" s="8">
        <v>40</v>
      </c>
      <c r="AI28" s="8">
        <f t="shared" si="0"/>
        <v>29</v>
      </c>
      <c r="AJ28" s="10">
        <f>AG28+M28+N28</f>
        <v>18957885</v>
      </c>
      <c r="AK28" s="10">
        <f t="shared" si="1"/>
        <v>82858.103448275855</v>
      </c>
      <c r="AL28" s="8"/>
      <c r="AM28" s="7"/>
      <c r="AN28" s="10"/>
      <c r="AO28" s="10"/>
      <c r="AP28" s="8"/>
      <c r="AQ28" s="7"/>
      <c r="AR28" s="10"/>
      <c r="AS28" s="10"/>
      <c r="AT28" s="8"/>
      <c r="AU28" s="7"/>
      <c r="AV28" s="10"/>
      <c r="AW28" s="10"/>
    </row>
    <row r="29" spans="1:49" s="72" customFormat="1" ht="30" customHeight="1" x14ac:dyDescent="0.25">
      <c r="A29" s="86" t="s">
        <v>187</v>
      </c>
      <c r="B29" s="156" t="e">
        <f>#REF!</f>
        <v>#REF!</v>
      </c>
      <c r="C29" s="69">
        <v>1075</v>
      </c>
      <c r="D29" s="73" t="s">
        <v>46</v>
      </c>
      <c r="E29" s="70">
        <f>[1]Sheet1!$E$140</f>
        <v>0</v>
      </c>
      <c r="F29" s="69" t="s">
        <v>4</v>
      </c>
      <c r="G29" s="69" t="s">
        <v>28</v>
      </c>
      <c r="H29" s="71">
        <v>24029267.154959001</v>
      </c>
      <c r="I29" s="69" t="s">
        <v>12</v>
      </c>
      <c r="J29" s="71">
        <v>4232646</v>
      </c>
      <c r="K29" s="71"/>
      <c r="L29" s="71" t="s">
        <v>109</v>
      </c>
      <c r="M29" s="71">
        <v>9875781</v>
      </c>
      <c r="N29" s="71"/>
      <c r="O29" s="69" t="s">
        <v>121</v>
      </c>
      <c r="P29" s="71">
        <v>16929911</v>
      </c>
      <c r="Q29" s="69" t="s">
        <v>114</v>
      </c>
      <c r="R29" s="71">
        <v>19742968</v>
      </c>
      <c r="S29" s="69" t="s">
        <v>137</v>
      </c>
      <c r="T29" s="71">
        <v>39476015</v>
      </c>
      <c r="AB29" s="95" t="s">
        <v>187</v>
      </c>
      <c r="AC29" s="156" t="e">
        <f>B29</f>
        <v>#REF!</v>
      </c>
      <c r="AD29" s="69">
        <v>1075</v>
      </c>
      <c r="AE29" s="73" t="s">
        <v>46</v>
      </c>
      <c r="AF29" s="69">
        <v>40</v>
      </c>
      <c r="AG29" s="71">
        <v>24029267.154959001</v>
      </c>
      <c r="AH29" s="69">
        <v>29</v>
      </c>
      <c r="AI29" s="69">
        <f t="shared" si="0"/>
        <v>11</v>
      </c>
      <c r="AJ29" s="71">
        <f>AG29+M29</f>
        <v>33905048.154959001</v>
      </c>
      <c r="AK29" s="71">
        <f t="shared" si="1"/>
        <v>897798.27272727271</v>
      </c>
      <c r="AL29" s="69"/>
      <c r="AM29" s="69"/>
      <c r="AN29" s="71"/>
      <c r="AO29" s="71"/>
      <c r="AP29" s="69"/>
      <c r="AQ29" s="69"/>
      <c r="AR29" s="71"/>
      <c r="AS29" s="71"/>
      <c r="AT29" s="69"/>
      <c r="AU29" s="69"/>
      <c r="AV29" s="71"/>
      <c r="AW29" s="71"/>
    </row>
    <row r="30" spans="1:49" ht="30" customHeight="1" x14ac:dyDescent="0.25">
      <c r="B30" s="156"/>
      <c r="C30" s="4">
        <v>1079</v>
      </c>
      <c r="D30" s="9" t="s">
        <v>47</v>
      </c>
      <c r="E30" s="14">
        <f>[1]Sheet1!$E$144</f>
        <v>0</v>
      </c>
      <c r="F30" s="7" t="s">
        <v>4</v>
      </c>
      <c r="G30" s="7" t="s">
        <v>29</v>
      </c>
      <c r="H30" s="10">
        <v>8695385.1368587501</v>
      </c>
      <c r="I30" s="7" t="s">
        <v>13</v>
      </c>
      <c r="J30" s="10">
        <v>1605565</v>
      </c>
      <c r="K30" s="10"/>
      <c r="L30" s="10" t="s">
        <v>123</v>
      </c>
      <c r="M30" s="10">
        <v>3746324</v>
      </c>
      <c r="N30" s="10"/>
      <c r="O30" s="7" t="s">
        <v>102</v>
      </c>
      <c r="P30" s="10">
        <v>6477115</v>
      </c>
      <c r="Q30" s="7" t="s">
        <v>12</v>
      </c>
      <c r="R30" s="10">
        <v>7492559</v>
      </c>
      <c r="S30" s="7" t="s">
        <v>121</v>
      </c>
      <c r="T30" s="10">
        <v>14980361</v>
      </c>
      <c r="AB30" s="93"/>
      <c r="AC30" s="156"/>
      <c r="AD30" s="4">
        <v>1079</v>
      </c>
      <c r="AE30" s="9" t="s">
        <v>47</v>
      </c>
      <c r="AF30" s="7">
        <v>68</v>
      </c>
      <c r="AG30" s="10">
        <v>8695385.1368587501</v>
      </c>
      <c r="AH30" s="8">
        <v>49</v>
      </c>
      <c r="AI30" s="7">
        <f t="shared" si="0"/>
        <v>19</v>
      </c>
      <c r="AJ30" s="10">
        <f>AG30+M30</f>
        <v>12441709.13685875</v>
      </c>
      <c r="AK30" s="10">
        <f t="shared" si="1"/>
        <v>197174.94736842104</v>
      </c>
      <c r="AL30" s="7"/>
      <c r="AM30" s="7"/>
      <c r="AN30" s="10"/>
      <c r="AO30" s="10"/>
      <c r="AP30" s="7"/>
      <c r="AQ30" s="7"/>
      <c r="AR30" s="10"/>
      <c r="AS30" s="10"/>
      <c r="AT30" s="7"/>
      <c r="AU30" s="7"/>
      <c r="AV30" s="10"/>
      <c r="AW30" s="10"/>
    </row>
    <row r="31" spans="1:49" ht="30" customHeight="1" x14ac:dyDescent="0.25">
      <c r="B31" s="63" t="e">
        <f>#REF!</f>
        <v>#REF!</v>
      </c>
      <c r="C31" s="4">
        <v>1084</v>
      </c>
      <c r="D31" s="9" t="s">
        <v>67</v>
      </c>
      <c r="E31" s="14">
        <f>[1]Sheet1!$E$148</f>
        <v>0</v>
      </c>
      <c r="F31" s="7" t="s">
        <v>4</v>
      </c>
      <c r="G31" s="7" t="s">
        <v>32</v>
      </c>
      <c r="H31" s="10">
        <v>3453223.1731199999</v>
      </c>
      <c r="I31" s="7" t="s">
        <v>30</v>
      </c>
      <c r="J31" s="10">
        <v>445546</v>
      </c>
      <c r="K31" s="10"/>
      <c r="L31" s="10" t="s">
        <v>111</v>
      </c>
      <c r="M31" s="10">
        <v>1039608</v>
      </c>
      <c r="N31" s="10"/>
      <c r="O31" s="7" t="s">
        <v>120</v>
      </c>
      <c r="P31" s="10">
        <v>1832029</v>
      </c>
      <c r="Q31" s="8" t="s">
        <v>120</v>
      </c>
      <c r="R31" s="10">
        <v>2079191</v>
      </c>
      <c r="S31" s="7" t="s">
        <v>132</v>
      </c>
      <c r="T31" s="10">
        <v>4141621</v>
      </c>
      <c r="AB31" s="93"/>
      <c r="AC31" s="83" t="e">
        <f>B31</f>
        <v>#REF!</v>
      </c>
      <c r="AD31" s="4">
        <v>1084</v>
      </c>
      <c r="AE31" s="9" t="s">
        <v>67</v>
      </c>
      <c r="AF31" s="7">
        <v>6</v>
      </c>
      <c r="AG31" s="10">
        <v>3453223.1731199999</v>
      </c>
      <c r="AH31" s="8">
        <v>4</v>
      </c>
      <c r="AI31" s="7">
        <f t="shared" si="0"/>
        <v>2</v>
      </c>
      <c r="AJ31" s="10">
        <f>AG31+M31</f>
        <v>4492831.1731199995</v>
      </c>
      <c r="AK31" s="10">
        <f t="shared" si="1"/>
        <v>519803.99999999977</v>
      </c>
      <c r="AL31" s="7"/>
      <c r="AM31" s="7"/>
      <c r="AN31" s="10"/>
      <c r="AO31" s="10"/>
      <c r="AP31" s="8"/>
      <c r="AQ31" s="7"/>
      <c r="AR31" s="10"/>
      <c r="AS31" s="10"/>
      <c r="AT31" s="7"/>
      <c r="AU31" s="7"/>
      <c r="AV31" s="10"/>
      <c r="AW31" s="10"/>
    </row>
    <row r="32" spans="1:49" s="13" customFormat="1" ht="30" customHeight="1" x14ac:dyDescent="0.25">
      <c r="B32" s="63" t="e">
        <f>#REF!</f>
        <v>#REF!</v>
      </c>
      <c r="C32" s="8">
        <v>1090</v>
      </c>
      <c r="D32" s="11" t="s">
        <v>68</v>
      </c>
      <c r="E32" s="15">
        <f>[1]Sheet1!$E$152</f>
        <v>0</v>
      </c>
      <c r="F32" s="8" t="s">
        <v>4</v>
      </c>
      <c r="G32" s="8" t="s">
        <v>31</v>
      </c>
      <c r="H32" s="10">
        <v>103663242.71887499</v>
      </c>
      <c r="I32" s="10" t="s">
        <v>32</v>
      </c>
      <c r="J32" s="10">
        <v>3115950</v>
      </c>
      <c r="K32" s="10">
        <v>3115950</v>
      </c>
      <c r="L32" s="10" t="s">
        <v>32</v>
      </c>
      <c r="M32" s="10">
        <v>7270500</v>
      </c>
      <c r="N32" s="10">
        <v>3635250</v>
      </c>
      <c r="O32" s="8" t="s">
        <v>32</v>
      </c>
      <c r="P32" s="10">
        <v>12463715</v>
      </c>
      <c r="Q32" s="8" t="s">
        <v>30</v>
      </c>
      <c r="R32" s="10">
        <v>14541030</v>
      </c>
      <c r="S32" s="8" t="s">
        <v>120</v>
      </c>
      <c r="T32" s="10">
        <v>29082060</v>
      </c>
      <c r="AB32" s="94"/>
      <c r="AC32" s="83" t="e">
        <f>B32</f>
        <v>#REF!</v>
      </c>
      <c r="AD32" s="8">
        <v>1090</v>
      </c>
      <c r="AE32" s="11" t="s">
        <v>68</v>
      </c>
      <c r="AF32" s="8">
        <v>10</v>
      </c>
      <c r="AG32" s="10">
        <v>103663242.71887499</v>
      </c>
      <c r="AH32" s="8">
        <v>6</v>
      </c>
      <c r="AI32" s="8">
        <f t="shared" si="0"/>
        <v>4</v>
      </c>
      <c r="AJ32" s="10">
        <f>AG32+M32+N32</f>
        <v>114568992.71887499</v>
      </c>
      <c r="AK32" s="10">
        <f t="shared" si="1"/>
        <v>2726437.5</v>
      </c>
      <c r="AL32" s="8"/>
      <c r="AM32" s="7"/>
      <c r="AN32" s="10"/>
      <c r="AO32" s="10"/>
      <c r="AP32" s="8"/>
      <c r="AQ32" s="7"/>
      <c r="AR32" s="10"/>
      <c r="AS32" s="10"/>
      <c r="AT32" s="8"/>
      <c r="AU32" s="7"/>
      <c r="AV32" s="10"/>
      <c r="AW32" s="10"/>
    </row>
    <row r="33" spans="1:49" ht="30" customHeight="1" x14ac:dyDescent="0.25">
      <c r="B33" s="156" t="e">
        <f>#REF!</f>
        <v>#REF!</v>
      </c>
      <c r="C33" s="4">
        <v>1123</v>
      </c>
      <c r="D33" s="9" t="s">
        <v>55</v>
      </c>
      <c r="E33" s="14">
        <f>[1]Sheet1!$E$156</f>
        <v>0</v>
      </c>
      <c r="F33" s="7" t="s">
        <v>4</v>
      </c>
      <c r="G33" s="7" t="s">
        <v>25</v>
      </c>
      <c r="H33" s="10">
        <v>5834595.0586573398</v>
      </c>
      <c r="I33" s="7" t="s">
        <v>108</v>
      </c>
      <c r="J33" s="10">
        <v>455727</v>
      </c>
      <c r="K33" s="10"/>
      <c r="L33" s="10" t="s">
        <v>121</v>
      </c>
      <c r="M33" s="10">
        <v>1063362</v>
      </c>
      <c r="N33" s="10"/>
      <c r="O33" s="7" t="s">
        <v>106</v>
      </c>
      <c r="P33" s="10">
        <v>1835200</v>
      </c>
      <c r="Q33" s="7" t="s">
        <v>33</v>
      </c>
      <c r="R33" s="10">
        <v>2129376</v>
      </c>
      <c r="S33" s="7" t="s">
        <v>125</v>
      </c>
      <c r="T33" s="10">
        <v>4304950</v>
      </c>
      <c r="AB33" s="93"/>
      <c r="AC33" s="156" t="e">
        <f>B33</f>
        <v>#REF!</v>
      </c>
      <c r="AD33" s="4">
        <v>1123</v>
      </c>
      <c r="AE33" s="9" t="s">
        <v>55</v>
      </c>
      <c r="AF33" s="7">
        <v>32</v>
      </c>
      <c r="AG33" s="10">
        <v>5834595.0586573398</v>
      </c>
      <c r="AH33" s="8">
        <v>23</v>
      </c>
      <c r="AI33" s="7">
        <f t="shared" si="0"/>
        <v>9</v>
      </c>
      <c r="AJ33" s="10">
        <f t="shared" ref="AJ33:AJ44" si="4">AG33+M33</f>
        <v>6897957.0586573398</v>
      </c>
      <c r="AK33" s="10">
        <f t="shared" si="1"/>
        <v>118151.33333333333</v>
      </c>
      <c r="AL33" s="7"/>
      <c r="AM33" s="7"/>
      <c r="AN33" s="10"/>
      <c r="AO33" s="10"/>
      <c r="AP33" s="7"/>
      <c r="AQ33" s="7"/>
      <c r="AR33" s="10"/>
      <c r="AS33" s="10"/>
      <c r="AT33" s="7"/>
      <c r="AU33" s="7"/>
      <c r="AV33" s="10"/>
      <c r="AW33" s="10"/>
    </row>
    <row r="34" spans="1:49" ht="30" customHeight="1" x14ac:dyDescent="0.25">
      <c r="B34" s="156"/>
      <c r="C34" s="4">
        <v>1124</v>
      </c>
      <c r="D34" s="9" t="s">
        <v>56</v>
      </c>
      <c r="E34" s="14">
        <f>[1]Sheet1!$E$160</f>
        <v>0</v>
      </c>
      <c r="F34" s="7" t="s">
        <v>4</v>
      </c>
      <c r="G34" s="7" t="s">
        <v>25</v>
      </c>
      <c r="H34" s="10">
        <v>2800271.3596963501</v>
      </c>
      <c r="I34" s="7" t="s">
        <v>108</v>
      </c>
      <c r="J34" s="10">
        <v>230032</v>
      </c>
      <c r="K34" s="10"/>
      <c r="L34" s="10" t="s">
        <v>121</v>
      </c>
      <c r="M34" s="10">
        <v>536741</v>
      </c>
      <c r="N34" s="10"/>
      <c r="O34" s="7" t="s">
        <v>106</v>
      </c>
      <c r="P34" s="10">
        <v>962000</v>
      </c>
      <c r="Q34" s="7" t="s">
        <v>33</v>
      </c>
      <c r="R34" s="10">
        <v>1077440</v>
      </c>
      <c r="S34" s="7" t="s">
        <v>125</v>
      </c>
      <c r="T34" s="10">
        <v>2152412</v>
      </c>
      <c r="AB34" s="93"/>
      <c r="AC34" s="156"/>
      <c r="AD34" s="4">
        <v>1124</v>
      </c>
      <c r="AE34" s="9" t="s">
        <v>56</v>
      </c>
      <c r="AF34" s="7">
        <v>32</v>
      </c>
      <c r="AG34" s="10">
        <v>2800271.3596963501</v>
      </c>
      <c r="AH34" s="8">
        <v>23</v>
      </c>
      <c r="AI34" s="7">
        <f t="shared" si="0"/>
        <v>9</v>
      </c>
      <c r="AJ34" s="10">
        <f t="shared" si="4"/>
        <v>3337012.3596963501</v>
      </c>
      <c r="AK34" s="10">
        <f t="shared" si="1"/>
        <v>59637.888888888891</v>
      </c>
      <c r="AL34" s="7"/>
      <c r="AM34" s="7"/>
      <c r="AN34" s="10"/>
      <c r="AO34" s="10"/>
      <c r="AP34" s="7"/>
      <c r="AQ34" s="7"/>
      <c r="AR34" s="10"/>
      <c r="AS34" s="10"/>
      <c r="AT34" s="7"/>
      <c r="AU34" s="7"/>
      <c r="AV34" s="10"/>
      <c r="AW34" s="10"/>
    </row>
    <row r="35" spans="1:49" ht="30" customHeight="1" x14ac:dyDescent="0.25">
      <c r="B35" s="156"/>
      <c r="C35" s="4">
        <v>1125</v>
      </c>
      <c r="D35" s="9" t="s">
        <v>59</v>
      </c>
      <c r="E35" s="14">
        <f>[1]Sheet1!$E$164</f>
        <v>0</v>
      </c>
      <c r="F35" s="7" t="s">
        <v>4</v>
      </c>
      <c r="G35" s="7" t="s">
        <v>25</v>
      </c>
      <c r="H35" s="10">
        <v>9894861.2542760894</v>
      </c>
      <c r="I35" s="7" t="s">
        <v>108</v>
      </c>
      <c r="J35" s="10">
        <v>455727</v>
      </c>
      <c r="K35" s="10"/>
      <c r="L35" s="10" t="s">
        <v>121</v>
      </c>
      <c r="M35" s="10">
        <v>1063362</v>
      </c>
      <c r="N35" s="10"/>
      <c r="O35" s="7" t="s">
        <v>106</v>
      </c>
      <c r="P35" s="10">
        <v>1835200</v>
      </c>
      <c r="Q35" s="7" t="s">
        <v>33</v>
      </c>
      <c r="R35" s="10">
        <v>2154880</v>
      </c>
      <c r="S35" s="7" t="s">
        <v>125</v>
      </c>
      <c r="T35" s="10">
        <v>4304950</v>
      </c>
      <c r="AB35" s="93"/>
      <c r="AC35" s="156"/>
      <c r="AD35" s="4">
        <v>1125</v>
      </c>
      <c r="AE35" s="9" t="s">
        <v>59</v>
      </c>
      <c r="AF35" s="7">
        <v>32</v>
      </c>
      <c r="AG35" s="10">
        <v>9894861.2542760894</v>
      </c>
      <c r="AH35" s="8">
        <v>23</v>
      </c>
      <c r="AI35" s="7">
        <f t="shared" si="0"/>
        <v>9</v>
      </c>
      <c r="AJ35" s="10">
        <f t="shared" si="4"/>
        <v>10958223.254276089</v>
      </c>
      <c r="AK35" s="10">
        <f t="shared" si="1"/>
        <v>118151.33333333333</v>
      </c>
      <c r="AL35" s="7"/>
      <c r="AM35" s="7"/>
      <c r="AN35" s="10"/>
      <c r="AO35" s="10"/>
      <c r="AP35" s="7"/>
      <c r="AQ35" s="7"/>
      <c r="AR35" s="10"/>
      <c r="AS35" s="10"/>
      <c r="AT35" s="7"/>
      <c r="AU35" s="7"/>
      <c r="AV35" s="10"/>
      <c r="AW35" s="10"/>
    </row>
    <row r="36" spans="1:49" ht="30" customHeight="1" x14ac:dyDescent="0.25">
      <c r="B36" s="156"/>
      <c r="C36" s="4">
        <v>1126</v>
      </c>
      <c r="D36" s="9" t="s">
        <v>60</v>
      </c>
      <c r="E36" s="14">
        <f>[1]Sheet1!$E$168</f>
        <v>0</v>
      </c>
      <c r="F36" s="7" t="s">
        <v>4</v>
      </c>
      <c r="G36" s="7" t="s">
        <v>25</v>
      </c>
      <c r="H36" s="10">
        <v>4748966.5178057244</v>
      </c>
      <c r="I36" s="7" t="s">
        <v>108</v>
      </c>
      <c r="J36" s="10">
        <v>230032</v>
      </c>
      <c r="K36" s="10"/>
      <c r="L36" s="10" t="s">
        <v>121</v>
      </c>
      <c r="M36" s="10">
        <v>536741</v>
      </c>
      <c r="N36" s="10"/>
      <c r="O36" s="7" t="s">
        <v>106</v>
      </c>
      <c r="P36" s="10">
        <v>962000</v>
      </c>
      <c r="Q36" s="7" t="s">
        <v>33</v>
      </c>
      <c r="R36" s="10">
        <v>1077440</v>
      </c>
      <c r="S36" s="7" t="s">
        <v>125</v>
      </c>
      <c r="T36" s="10">
        <v>2152412</v>
      </c>
      <c r="AB36" s="93"/>
      <c r="AC36" s="156"/>
      <c r="AD36" s="4">
        <v>1126</v>
      </c>
      <c r="AE36" s="9" t="s">
        <v>60</v>
      </c>
      <c r="AF36" s="7">
        <v>32</v>
      </c>
      <c r="AG36" s="10">
        <v>4748966.5178057244</v>
      </c>
      <c r="AH36" s="8">
        <v>23</v>
      </c>
      <c r="AI36" s="7">
        <f t="shared" si="0"/>
        <v>9</v>
      </c>
      <c r="AJ36" s="10">
        <f t="shared" si="4"/>
        <v>5285707.5178057244</v>
      </c>
      <c r="AK36" s="10">
        <f t="shared" si="1"/>
        <v>59637.888888888891</v>
      </c>
      <c r="AL36" s="7"/>
      <c r="AM36" s="7"/>
      <c r="AN36" s="10"/>
      <c r="AO36" s="10"/>
      <c r="AP36" s="7"/>
      <c r="AQ36" s="7"/>
      <c r="AR36" s="10"/>
      <c r="AS36" s="10"/>
      <c r="AT36" s="7"/>
      <c r="AU36" s="7"/>
      <c r="AV36" s="10"/>
      <c r="AW36" s="10"/>
    </row>
    <row r="37" spans="1:49" ht="30" customHeight="1" x14ac:dyDescent="0.25">
      <c r="B37" s="156"/>
      <c r="C37" s="4">
        <v>1127</v>
      </c>
      <c r="D37" s="9" t="s">
        <v>69</v>
      </c>
      <c r="E37" s="14">
        <f>[1]Sheet1!$E$172</f>
        <v>0</v>
      </c>
      <c r="F37" s="7" t="s">
        <v>4</v>
      </c>
      <c r="G37" s="7" t="s">
        <v>113</v>
      </c>
      <c r="H37" s="10">
        <v>3728501.0631479998</v>
      </c>
      <c r="I37" s="7" t="s">
        <v>106</v>
      </c>
      <c r="J37" s="10">
        <v>300811</v>
      </c>
      <c r="K37" s="10"/>
      <c r="L37" s="10" t="s">
        <v>124</v>
      </c>
      <c r="M37" s="10">
        <v>701890</v>
      </c>
      <c r="N37" s="10"/>
      <c r="O37" s="7" t="s">
        <v>11</v>
      </c>
      <c r="P37" s="10">
        <v>1233686</v>
      </c>
      <c r="Q37" s="7" t="s">
        <v>125</v>
      </c>
      <c r="R37" s="10">
        <v>1364560</v>
      </c>
      <c r="S37" s="7" t="s">
        <v>112</v>
      </c>
      <c r="T37" s="10">
        <v>2724438</v>
      </c>
      <c r="AB37" s="93"/>
      <c r="AC37" s="156"/>
      <c r="AD37" s="4">
        <v>1127</v>
      </c>
      <c r="AE37" s="9" t="s">
        <v>69</v>
      </c>
      <c r="AF37" s="7">
        <v>21</v>
      </c>
      <c r="AG37" s="10">
        <v>3728501.0631479998</v>
      </c>
      <c r="AH37" s="8">
        <v>15</v>
      </c>
      <c r="AI37" s="7">
        <f t="shared" ref="AI37:AI68" si="5">AF37-AH37</f>
        <v>6</v>
      </c>
      <c r="AJ37" s="10">
        <f t="shared" si="4"/>
        <v>4430391.0631479993</v>
      </c>
      <c r="AK37" s="10">
        <f t="shared" ref="AK37:AK68" si="6">(AJ37-AG37)/(AF37-AH37)</f>
        <v>116981.66666666658</v>
      </c>
      <c r="AL37" s="7"/>
      <c r="AM37" s="7"/>
      <c r="AN37" s="10"/>
      <c r="AO37" s="10"/>
      <c r="AP37" s="7"/>
      <c r="AQ37" s="7"/>
      <c r="AR37" s="10"/>
      <c r="AS37" s="10"/>
      <c r="AT37" s="7"/>
      <c r="AU37" s="7"/>
      <c r="AV37" s="10"/>
      <c r="AW37" s="10"/>
    </row>
    <row r="38" spans="1:49" ht="30" customHeight="1" x14ac:dyDescent="0.25">
      <c r="B38" s="156"/>
      <c r="C38" s="4">
        <v>1128</v>
      </c>
      <c r="D38" s="9" t="s">
        <v>70</v>
      </c>
      <c r="E38" s="14">
        <f>[1]Sheet1!$E$176</f>
        <v>0</v>
      </c>
      <c r="F38" s="7" t="s">
        <v>4</v>
      </c>
      <c r="G38" s="7" t="s">
        <v>114</v>
      </c>
      <c r="H38" s="10">
        <v>1533887.2417199998</v>
      </c>
      <c r="I38" s="7" t="s">
        <v>115</v>
      </c>
      <c r="J38" s="10">
        <v>125319</v>
      </c>
      <c r="K38" s="10"/>
      <c r="L38" s="10" t="s">
        <v>116</v>
      </c>
      <c r="M38" s="10">
        <v>292411</v>
      </c>
      <c r="N38" s="10"/>
      <c r="O38" s="7" t="s">
        <v>125</v>
      </c>
      <c r="P38" s="10">
        <v>562400</v>
      </c>
      <c r="Q38" s="7" t="s">
        <v>31</v>
      </c>
      <c r="R38" s="10">
        <v>580160</v>
      </c>
      <c r="S38" s="7" t="s">
        <v>126</v>
      </c>
      <c r="T38" s="10">
        <v>1158100</v>
      </c>
      <c r="AB38" s="93"/>
      <c r="AC38" s="156"/>
      <c r="AD38" s="4">
        <v>1128</v>
      </c>
      <c r="AE38" s="9" t="s">
        <v>70</v>
      </c>
      <c r="AF38" s="7">
        <v>20</v>
      </c>
      <c r="AG38" s="10">
        <v>1533887.2417199998</v>
      </c>
      <c r="AH38" s="8">
        <v>14</v>
      </c>
      <c r="AI38" s="7">
        <f t="shared" si="5"/>
        <v>6</v>
      </c>
      <c r="AJ38" s="10">
        <f t="shared" si="4"/>
        <v>1826298.2417199998</v>
      </c>
      <c r="AK38" s="10">
        <f t="shared" si="6"/>
        <v>48735.166666666664</v>
      </c>
      <c r="AL38" s="7"/>
      <c r="AM38" s="7"/>
      <c r="AN38" s="10"/>
      <c r="AO38" s="10"/>
      <c r="AP38" s="7"/>
      <c r="AQ38" s="7"/>
      <c r="AR38" s="10"/>
      <c r="AS38" s="10"/>
      <c r="AT38" s="7"/>
      <c r="AU38" s="7"/>
      <c r="AV38" s="10"/>
      <c r="AW38" s="10"/>
    </row>
    <row r="39" spans="1:49" ht="30" customHeight="1" x14ac:dyDescent="0.25">
      <c r="B39" s="156"/>
      <c r="C39" s="4">
        <v>1129</v>
      </c>
      <c r="D39" s="9" t="s">
        <v>71</v>
      </c>
      <c r="E39" s="14">
        <f>[1]Sheet1!$E$180</f>
        <v>0</v>
      </c>
      <c r="F39" s="7" t="s">
        <v>4</v>
      </c>
      <c r="G39" s="7" t="s">
        <v>114</v>
      </c>
      <c r="H39" s="10">
        <v>2125321.0138560003</v>
      </c>
      <c r="I39" s="7" t="s">
        <v>115</v>
      </c>
      <c r="J39" s="10">
        <v>179265</v>
      </c>
      <c r="K39" s="10"/>
      <c r="L39" s="10" t="s">
        <v>116</v>
      </c>
      <c r="M39" s="10">
        <v>418285</v>
      </c>
      <c r="N39" s="10"/>
      <c r="O39" s="7" t="s">
        <v>125</v>
      </c>
      <c r="P39" s="10">
        <v>784400</v>
      </c>
      <c r="Q39" s="7" t="s">
        <v>31</v>
      </c>
      <c r="R39" s="10">
        <v>828800</v>
      </c>
      <c r="S39" s="7" t="s">
        <v>126</v>
      </c>
      <c r="T39" s="10">
        <v>1655380</v>
      </c>
      <c r="AB39" s="93"/>
      <c r="AC39" s="156"/>
      <c r="AD39" s="4">
        <v>1129</v>
      </c>
      <c r="AE39" s="9" t="s">
        <v>71</v>
      </c>
      <c r="AF39" s="7">
        <v>20</v>
      </c>
      <c r="AG39" s="10">
        <v>2125321.0138560003</v>
      </c>
      <c r="AH39" s="8">
        <v>14</v>
      </c>
      <c r="AI39" s="7">
        <f t="shared" si="5"/>
        <v>6</v>
      </c>
      <c r="AJ39" s="10">
        <f t="shared" si="4"/>
        <v>2543606.0138560003</v>
      </c>
      <c r="AK39" s="10">
        <f t="shared" si="6"/>
        <v>69714.166666666672</v>
      </c>
      <c r="AL39" s="7"/>
      <c r="AM39" s="7"/>
      <c r="AN39" s="10"/>
      <c r="AO39" s="10"/>
      <c r="AP39" s="7"/>
      <c r="AQ39" s="7"/>
      <c r="AR39" s="10"/>
      <c r="AS39" s="10"/>
      <c r="AT39" s="7"/>
      <c r="AU39" s="7"/>
      <c r="AV39" s="10"/>
      <c r="AW39" s="10"/>
    </row>
    <row r="40" spans="1:49" ht="30" customHeight="1" x14ac:dyDescent="0.25">
      <c r="B40" s="156"/>
      <c r="C40" s="4">
        <v>1130</v>
      </c>
      <c r="D40" s="9" t="s">
        <v>72</v>
      </c>
      <c r="E40" s="14">
        <f>[1]Sheet1!$E$184</f>
        <v>0</v>
      </c>
      <c r="F40" s="7" t="s">
        <v>4</v>
      </c>
      <c r="G40" s="7" t="s">
        <v>114</v>
      </c>
      <c r="H40" s="10">
        <v>855079.29737419996</v>
      </c>
      <c r="I40" s="7" t="s">
        <v>115</v>
      </c>
      <c r="J40" s="10">
        <v>74719</v>
      </c>
      <c r="K40" s="10"/>
      <c r="L40" s="10" t="s">
        <v>116</v>
      </c>
      <c r="M40" s="10">
        <v>174344</v>
      </c>
      <c r="N40" s="10"/>
      <c r="O40" s="7" t="s">
        <v>125</v>
      </c>
      <c r="P40" s="10">
        <v>318750</v>
      </c>
      <c r="Q40" s="7" t="s">
        <v>31</v>
      </c>
      <c r="R40" s="10">
        <v>345580</v>
      </c>
      <c r="S40" s="7" t="s">
        <v>126</v>
      </c>
      <c r="T40" s="10">
        <v>711140</v>
      </c>
      <c r="AB40" s="93"/>
      <c r="AC40" s="156"/>
      <c r="AD40" s="4">
        <v>1130</v>
      </c>
      <c r="AE40" s="9" t="s">
        <v>72</v>
      </c>
      <c r="AF40" s="7">
        <v>20</v>
      </c>
      <c r="AG40" s="10">
        <v>855079.29737419996</v>
      </c>
      <c r="AH40" s="8">
        <v>14</v>
      </c>
      <c r="AI40" s="7">
        <f t="shared" si="5"/>
        <v>6</v>
      </c>
      <c r="AJ40" s="10">
        <f t="shared" si="4"/>
        <v>1029423.2973742</v>
      </c>
      <c r="AK40" s="10">
        <f t="shared" si="6"/>
        <v>29057.333333333332</v>
      </c>
      <c r="AL40" s="7"/>
      <c r="AM40" s="7"/>
      <c r="AN40" s="10"/>
      <c r="AO40" s="10"/>
      <c r="AP40" s="7"/>
      <c r="AQ40" s="7"/>
      <c r="AR40" s="10"/>
      <c r="AS40" s="10"/>
      <c r="AT40" s="7"/>
      <c r="AU40" s="7"/>
      <c r="AV40" s="10"/>
      <c r="AW40" s="10"/>
    </row>
    <row r="41" spans="1:49" ht="30" customHeight="1" x14ac:dyDescent="0.25">
      <c r="B41" s="156" t="e">
        <f>#REF!</f>
        <v>#REF!</v>
      </c>
      <c r="C41" s="4">
        <v>1138</v>
      </c>
      <c r="D41" s="9" t="s">
        <v>73</v>
      </c>
      <c r="E41" s="14">
        <f>[1]Sheet1!$E$188</f>
        <v>0</v>
      </c>
      <c r="F41" s="7" t="s">
        <v>6</v>
      </c>
      <c r="G41" s="7" t="s">
        <v>32</v>
      </c>
      <c r="H41" s="10">
        <v>1117260</v>
      </c>
      <c r="I41" s="7" t="s">
        <v>30</v>
      </c>
      <c r="J41" s="10">
        <v>55184</v>
      </c>
      <c r="K41" s="10"/>
      <c r="L41" s="10" t="s">
        <v>111</v>
      </c>
      <c r="M41" s="10">
        <v>128760</v>
      </c>
      <c r="N41" s="10"/>
      <c r="O41" s="7" t="s">
        <v>120</v>
      </c>
      <c r="P41" s="10">
        <v>245257</v>
      </c>
      <c r="Q41" s="7" t="s">
        <v>120</v>
      </c>
      <c r="R41" s="10">
        <v>257527</v>
      </c>
      <c r="S41" s="7" t="s">
        <v>132</v>
      </c>
      <c r="T41" s="10">
        <v>515054</v>
      </c>
      <c r="AB41" s="93"/>
      <c r="AC41" s="156" t="e">
        <f>B41</f>
        <v>#REF!</v>
      </c>
      <c r="AD41" s="4">
        <v>1138</v>
      </c>
      <c r="AE41" s="9" t="s">
        <v>73</v>
      </c>
      <c r="AF41" s="7">
        <v>6</v>
      </c>
      <c r="AG41" s="10">
        <v>1117260</v>
      </c>
      <c r="AH41" s="8">
        <v>4</v>
      </c>
      <c r="AI41" s="7">
        <f t="shared" si="5"/>
        <v>2</v>
      </c>
      <c r="AJ41" s="10">
        <f t="shared" si="4"/>
        <v>1246020</v>
      </c>
      <c r="AK41" s="10">
        <f t="shared" si="6"/>
        <v>64380</v>
      </c>
      <c r="AL41" s="7"/>
      <c r="AM41" s="7"/>
      <c r="AN41" s="10"/>
      <c r="AO41" s="10"/>
      <c r="AP41" s="7"/>
      <c r="AQ41" s="7"/>
      <c r="AR41" s="10"/>
      <c r="AS41" s="10"/>
      <c r="AT41" s="7"/>
      <c r="AU41" s="7"/>
      <c r="AV41" s="10"/>
      <c r="AW41" s="10"/>
    </row>
    <row r="42" spans="1:49" ht="30" customHeight="1" x14ac:dyDescent="0.25">
      <c r="B42" s="156"/>
      <c r="C42" s="4">
        <v>1139</v>
      </c>
      <c r="D42" s="9" t="s">
        <v>74</v>
      </c>
      <c r="E42" s="14">
        <f>[1]Sheet1!$E$190</f>
        <v>0</v>
      </c>
      <c r="F42" s="7" t="s">
        <v>7</v>
      </c>
      <c r="G42" s="7" t="s">
        <v>32</v>
      </c>
      <c r="H42" s="10">
        <v>6551360</v>
      </c>
      <c r="I42" s="7" t="s">
        <v>30</v>
      </c>
      <c r="J42" s="10">
        <v>48618</v>
      </c>
      <c r="K42" s="10"/>
      <c r="L42" s="10" t="s">
        <v>111</v>
      </c>
      <c r="M42" s="10">
        <v>113442</v>
      </c>
      <c r="N42" s="10"/>
      <c r="O42" s="7" t="s">
        <v>120</v>
      </c>
      <c r="P42" s="10">
        <v>226229</v>
      </c>
      <c r="Q42" s="7" t="s">
        <v>120</v>
      </c>
      <c r="R42" s="10">
        <v>226885</v>
      </c>
      <c r="S42" s="7" t="s">
        <v>132</v>
      </c>
      <c r="T42" s="10">
        <v>453771</v>
      </c>
      <c r="AB42" s="93"/>
      <c r="AC42" s="156"/>
      <c r="AD42" s="4">
        <v>1139</v>
      </c>
      <c r="AE42" s="9" t="s">
        <v>74</v>
      </c>
      <c r="AF42" s="7">
        <v>6</v>
      </c>
      <c r="AG42" s="10">
        <v>6551360</v>
      </c>
      <c r="AH42" s="8">
        <v>4</v>
      </c>
      <c r="AI42" s="7">
        <f t="shared" si="5"/>
        <v>2</v>
      </c>
      <c r="AJ42" s="10">
        <f t="shared" si="4"/>
        <v>6664802</v>
      </c>
      <c r="AK42" s="10">
        <f t="shared" si="6"/>
        <v>56721</v>
      </c>
      <c r="AL42" s="7"/>
      <c r="AM42" s="7"/>
      <c r="AN42" s="10"/>
      <c r="AO42" s="10"/>
      <c r="AP42" s="7"/>
      <c r="AQ42" s="7"/>
      <c r="AR42" s="10"/>
      <c r="AS42" s="10"/>
      <c r="AT42" s="7"/>
      <c r="AU42" s="7"/>
      <c r="AV42" s="10"/>
      <c r="AW42" s="10"/>
    </row>
    <row r="43" spans="1:49" ht="30" customHeight="1" x14ac:dyDescent="0.25">
      <c r="B43" s="156"/>
      <c r="C43" s="4">
        <v>1140</v>
      </c>
      <c r="D43" s="9" t="s">
        <v>75</v>
      </c>
      <c r="E43" s="14">
        <f>[1]Sheet1!$E$193</f>
        <v>0</v>
      </c>
      <c r="F43" s="7" t="s">
        <v>7</v>
      </c>
      <c r="G43" s="7" t="s">
        <v>32</v>
      </c>
      <c r="H43" s="10">
        <v>1418834.9375</v>
      </c>
      <c r="I43" s="7" t="s">
        <v>30</v>
      </c>
      <c r="J43" s="10">
        <v>43385</v>
      </c>
      <c r="K43" s="10"/>
      <c r="L43" s="10" t="s">
        <v>111</v>
      </c>
      <c r="M43" s="10">
        <v>101232</v>
      </c>
      <c r="N43" s="10"/>
      <c r="O43" s="7" t="s">
        <v>120</v>
      </c>
      <c r="P43" s="10">
        <v>202971</v>
      </c>
      <c r="Q43" s="7" t="s">
        <v>120</v>
      </c>
      <c r="R43" s="10">
        <v>202464</v>
      </c>
      <c r="S43" s="7" t="s">
        <v>132</v>
      </c>
      <c r="T43" s="10">
        <v>404929</v>
      </c>
      <c r="AB43" s="93"/>
      <c r="AC43" s="156"/>
      <c r="AD43" s="4">
        <v>1140</v>
      </c>
      <c r="AE43" s="9" t="s">
        <v>75</v>
      </c>
      <c r="AF43" s="7">
        <v>6</v>
      </c>
      <c r="AG43" s="10">
        <v>1418834.9375</v>
      </c>
      <c r="AH43" s="8">
        <v>4</v>
      </c>
      <c r="AI43" s="7">
        <f t="shared" si="5"/>
        <v>2</v>
      </c>
      <c r="AJ43" s="10">
        <f t="shared" si="4"/>
        <v>1520066.9375</v>
      </c>
      <c r="AK43" s="10">
        <f t="shared" si="6"/>
        <v>50616</v>
      </c>
      <c r="AL43" s="7"/>
      <c r="AM43" s="7"/>
      <c r="AN43" s="10"/>
      <c r="AO43" s="10"/>
      <c r="AP43" s="7"/>
      <c r="AQ43" s="7"/>
      <c r="AR43" s="10"/>
      <c r="AS43" s="10"/>
      <c r="AT43" s="7"/>
      <c r="AU43" s="7"/>
      <c r="AV43" s="10"/>
      <c r="AW43" s="10"/>
    </row>
    <row r="44" spans="1:49" s="78" customFormat="1" ht="30" customHeight="1" x14ac:dyDescent="0.25">
      <c r="A44" s="87" t="s">
        <v>186</v>
      </c>
      <c r="B44" s="12" t="e">
        <f>#REF!</f>
        <v>#REF!</v>
      </c>
      <c r="C44" s="74">
        <v>1296</v>
      </c>
      <c r="D44" s="75" t="s">
        <v>76</v>
      </c>
      <c r="E44" s="76">
        <f>[1]Sheet1!$E$196</f>
        <v>0</v>
      </c>
      <c r="F44" s="74" t="s">
        <v>4</v>
      </c>
      <c r="G44" s="74" t="s">
        <v>30</v>
      </c>
      <c r="H44" s="77">
        <v>1583884.2054000001</v>
      </c>
      <c r="I44" s="74" t="s">
        <v>134</v>
      </c>
      <c r="J44" s="77">
        <v>103396</v>
      </c>
      <c r="K44" s="77"/>
      <c r="L44" s="77" t="s">
        <v>135</v>
      </c>
      <c r="M44" s="77">
        <v>241259</v>
      </c>
      <c r="N44" s="77"/>
      <c r="O44" s="74" t="s">
        <v>120</v>
      </c>
      <c r="P44" s="77">
        <v>449814</v>
      </c>
      <c r="Q44" s="79" t="s">
        <v>136</v>
      </c>
      <c r="R44" s="77">
        <v>485616</v>
      </c>
      <c r="S44" s="74" t="s">
        <v>132</v>
      </c>
      <c r="T44" s="77">
        <v>966946</v>
      </c>
      <c r="AB44" s="96" t="s">
        <v>186</v>
      </c>
      <c r="AC44" s="88" t="e">
        <f>B44</f>
        <v>#REF!</v>
      </c>
      <c r="AD44" s="74">
        <v>1296</v>
      </c>
      <c r="AE44" s="75" t="s">
        <v>76</v>
      </c>
      <c r="AF44" s="74">
        <v>6</v>
      </c>
      <c r="AG44" s="77">
        <v>1583884.2054000001</v>
      </c>
      <c r="AH44" s="74">
        <v>4</v>
      </c>
      <c r="AI44" s="74">
        <f t="shared" si="5"/>
        <v>2</v>
      </c>
      <c r="AJ44" s="77">
        <f t="shared" si="4"/>
        <v>1825143.2054000001</v>
      </c>
      <c r="AK44" s="77">
        <f t="shared" si="6"/>
        <v>120629.5</v>
      </c>
      <c r="AL44" s="74"/>
      <c r="AM44" s="74"/>
      <c r="AN44" s="77"/>
      <c r="AO44" s="77"/>
      <c r="AP44" s="79"/>
      <c r="AQ44" s="74"/>
      <c r="AR44" s="77"/>
      <c r="AS44" s="77"/>
      <c r="AT44" s="74"/>
      <c r="AU44" s="74"/>
      <c r="AV44" s="77"/>
      <c r="AW44" s="77"/>
    </row>
    <row r="45" spans="1:49" s="13" customFormat="1" ht="30" customHeight="1" x14ac:dyDescent="0.25">
      <c r="B45" s="155" t="e">
        <f>#REF!</f>
        <v>#REF!</v>
      </c>
      <c r="C45" s="8">
        <v>1308</v>
      </c>
      <c r="D45" s="11" t="s">
        <v>77</v>
      </c>
      <c r="E45" s="15">
        <f>[1]Sheet1!$E$200</f>
        <v>0</v>
      </c>
      <c r="F45" s="8" t="s">
        <v>4</v>
      </c>
      <c r="G45" s="8" t="s">
        <v>33</v>
      </c>
      <c r="H45" s="10">
        <v>3223607.2774499995</v>
      </c>
      <c r="I45" s="10" t="s">
        <v>125</v>
      </c>
      <c r="J45" s="10">
        <v>223331</v>
      </c>
      <c r="K45" s="10">
        <v>223331</v>
      </c>
      <c r="L45" s="10" t="s">
        <v>117</v>
      </c>
      <c r="M45" s="10">
        <v>521108</v>
      </c>
      <c r="N45" s="10">
        <v>268558</v>
      </c>
      <c r="O45" s="8" t="s">
        <v>117</v>
      </c>
      <c r="P45" s="10">
        <v>920772</v>
      </c>
      <c r="Q45" s="8" t="s">
        <v>112</v>
      </c>
      <c r="R45" s="10">
        <v>1040717</v>
      </c>
      <c r="S45" s="8" t="s">
        <v>30</v>
      </c>
      <c r="T45" s="10">
        <v>2079072</v>
      </c>
      <c r="AB45" s="94"/>
      <c r="AC45" s="155" t="e">
        <f>B45</f>
        <v>#REF!</v>
      </c>
      <c r="AD45" s="8">
        <v>1308</v>
      </c>
      <c r="AE45" s="11" t="s">
        <v>77</v>
      </c>
      <c r="AF45" s="8">
        <v>16</v>
      </c>
      <c r="AG45" s="10">
        <v>3223607.2774499995</v>
      </c>
      <c r="AH45" s="8">
        <v>9</v>
      </c>
      <c r="AI45" s="8">
        <f t="shared" si="5"/>
        <v>7</v>
      </c>
      <c r="AJ45" s="10">
        <f>AG45+M45+N45</f>
        <v>4013273.2774499995</v>
      </c>
      <c r="AK45" s="10">
        <f t="shared" si="6"/>
        <v>112809.42857142857</v>
      </c>
      <c r="AL45" s="8"/>
      <c r="AM45" s="7"/>
      <c r="AN45" s="10"/>
      <c r="AO45" s="10"/>
      <c r="AP45" s="8"/>
      <c r="AQ45" s="7"/>
      <c r="AR45" s="10"/>
      <c r="AS45" s="10"/>
      <c r="AT45" s="8"/>
      <c r="AU45" s="7"/>
      <c r="AV45" s="10"/>
      <c r="AW45" s="10"/>
    </row>
    <row r="46" spans="1:49" s="13" customFormat="1" ht="30" customHeight="1" x14ac:dyDescent="0.25">
      <c r="B46" s="155"/>
      <c r="C46" s="8">
        <v>1309</v>
      </c>
      <c r="D46" s="11" t="s">
        <v>78</v>
      </c>
      <c r="E46" s="15">
        <f>[1]Sheet1!$E$204</f>
        <v>0</v>
      </c>
      <c r="F46" s="8" t="s">
        <v>4</v>
      </c>
      <c r="G46" s="8" t="s">
        <v>33</v>
      </c>
      <c r="H46" s="10">
        <v>459695.87999999995</v>
      </c>
      <c r="I46" s="10" t="s">
        <v>125</v>
      </c>
      <c r="J46" s="10">
        <v>33744</v>
      </c>
      <c r="K46" s="10">
        <v>33744</v>
      </c>
      <c r="L46" s="10" t="s">
        <v>125</v>
      </c>
      <c r="M46" s="10">
        <v>78736</v>
      </c>
      <c r="N46" s="10"/>
      <c r="O46" s="8" t="s">
        <v>117</v>
      </c>
      <c r="P46" s="10">
        <v>152229</v>
      </c>
      <c r="Q46" s="8" t="s">
        <v>112</v>
      </c>
      <c r="R46" s="10">
        <v>157469</v>
      </c>
      <c r="S46" s="8" t="s">
        <v>30</v>
      </c>
      <c r="T46" s="10">
        <v>314610</v>
      </c>
      <c r="AB46" s="94"/>
      <c r="AC46" s="155"/>
      <c r="AD46" s="8">
        <v>1309</v>
      </c>
      <c r="AE46" s="11" t="s">
        <v>78</v>
      </c>
      <c r="AF46" s="8">
        <v>16</v>
      </c>
      <c r="AG46" s="10">
        <v>459695.87999999995</v>
      </c>
      <c r="AH46" s="8">
        <v>11</v>
      </c>
      <c r="AI46" s="8">
        <f t="shared" si="5"/>
        <v>5</v>
      </c>
      <c r="AJ46" s="10">
        <f t="shared" ref="AJ46:AJ69" si="7">AG46+M46</f>
        <v>538431.87999999989</v>
      </c>
      <c r="AK46" s="10">
        <f t="shared" si="6"/>
        <v>15747.199999999988</v>
      </c>
      <c r="AL46" s="8"/>
      <c r="AM46" s="7"/>
      <c r="AN46" s="10"/>
      <c r="AO46" s="10"/>
      <c r="AP46" s="8"/>
      <c r="AQ46" s="7"/>
      <c r="AR46" s="10"/>
      <c r="AS46" s="10"/>
      <c r="AT46" s="8"/>
      <c r="AU46" s="7"/>
      <c r="AV46" s="10"/>
      <c r="AW46" s="10"/>
    </row>
    <row r="47" spans="1:49" ht="30" customHeight="1" x14ac:dyDescent="0.25">
      <c r="B47" s="155"/>
      <c r="C47" s="4">
        <v>1310</v>
      </c>
      <c r="D47" s="9" t="s">
        <v>80</v>
      </c>
      <c r="E47" s="14">
        <f>[1]Sheet1!$E$208</f>
        <v>0</v>
      </c>
      <c r="F47" s="7" t="s">
        <v>4</v>
      </c>
      <c r="G47" s="7" t="s">
        <v>31</v>
      </c>
      <c r="H47" s="10">
        <v>3445927.2636749996</v>
      </c>
      <c r="I47" s="7" t="s">
        <v>117</v>
      </c>
      <c r="J47" s="10">
        <v>529660</v>
      </c>
      <c r="K47" s="10"/>
      <c r="L47" s="10" t="s">
        <v>126</v>
      </c>
      <c r="M47" s="10">
        <v>1235856</v>
      </c>
      <c r="N47" s="10"/>
      <c r="O47" s="7" t="s">
        <v>32</v>
      </c>
      <c r="P47" s="10">
        <v>2118662</v>
      </c>
      <c r="Q47" s="7" t="s">
        <v>30</v>
      </c>
      <c r="R47" s="10">
        <v>2467871</v>
      </c>
      <c r="S47" s="7" t="s">
        <v>120</v>
      </c>
      <c r="T47" s="10">
        <v>4929960</v>
      </c>
      <c r="AB47" s="93"/>
      <c r="AC47" s="155"/>
      <c r="AD47" s="4">
        <v>1310</v>
      </c>
      <c r="AE47" s="9" t="s">
        <v>80</v>
      </c>
      <c r="AF47" s="7">
        <v>10</v>
      </c>
      <c r="AG47" s="10">
        <v>3445927.2636749996</v>
      </c>
      <c r="AH47" s="8">
        <v>7</v>
      </c>
      <c r="AI47" s="7">
        <f t="shared" si="5"/>
        <v>3</v>
      </c>
      <c r="AJ47" s="10">
        <f t="shared" si="7"/>
        <v>4681783.2636749996</v>
      </c>
      <c r="AK47" s="10">
        <f t="shared" si="6"/>
        <v>411952</v>
      </c>
      <c r="AL47" s="7"/>
      <c r="AM47" s="7"/>
      <c r="AN47" s="10"/>
      <c r="AO47" s="10"/>
      <c r="AP47" s="7"/>
      <c r="AQ47" s="7"/>
      <c r="AR47" s="10"/>
      <c r="AS47" s="10"/>
      <c r="AT47" s="7"/>
      <c r="AU47" s="7"/>
      <c r="AV47" s="10"/>
      <c r="AW47" s="10"/>
    </row>
    <row r="48" spans="1:49" ht="30" customHeight="1" x14ac:dyDescent="0.25">
      <c r="B48" s="155"/>
      <c r="C48" s="4">
        <v>1311</v>
      </c>
      <c r="D48" s="9" t="s">
        <v>79</v>
      </c>
      <c r="E48" s="14">
        <f>[1]Sheet1!$E$212</f>
        <v>0</v>
      </c>
      <c r="F48" s="7" t="s">
        <v>4</v>
      </c>
      <c r="G48" s="7" t="s">
        <v>31</v>
      </c>
      <c r="H48" s="10">
        <v>1974756.1289499996</v>
      </c>
      <c r="I48" s="7" t="s">
        <v>117</v>
      </c>
      <c r="J48" s="10">
        <v>370851</v>
      </c>
      <c r="K48" s="10"/>
      <c r="L48" s="10" t="s">
        <v>126</v>
      </c>
      <c r="M48" s="10">
        <v>864931</v>
      </c>
      <c r="N48" s="10"/>
      <c r="O48" s="7" t="s">
        <v>32</v>
      </c>
      <c r="P48" s="10">
        <v>1483848</v>
      </c>
      <c r="Q48" s="7" t="s">
        <v>30</v>
      </c>
      <c r="R48" s="10">
        <v>1727510</v>
      </c>
      <c r="S48" s="7" t="s">
        <v>120</v>
      </c>
      <c r="T48" s="10">
        <v>3451494</v>
      </c>
      <c r="AB48" s="93"/>
      <c r="AC48" s="155"/>
      <c r="AD48" s="4">
        <v>1311</v>
      </c>
      <c r="AE48" s="9" t="s">
        <v>79</v>
      </c>
      <c r="AF48" s="7">
        <v>10</v>
      </c>
      <c r="AG48" s="10">
        <v>1974756.1289499996</v>
      </c>
      <c r="AH48" s="8">
        <v>7</v>
      </c>
      <c r="AI48" s="7">
        <f t="shared" si="5"/>
        <v>3</v>
      </c>
      <c r="AJ48" s="10">
        <f t="shared" si="7"/>
        <v>2839687.1289499998</v>
      </c>
      <c r="AK48" s="10">
        <f t="shared" si="6"/>
        <v>288310.33333333343</v>
      </c>
      <c r="AL48" s="7"/>
      <c r="AM48" s="7"/>
      <c r="AN48" s="10"/>
      <c r="AO48" s="10"/>
      <c r="AP48" s="7"/>
      <c r="AQ48" s="7"/>
      <c r="AR48" s="10"/>
      <c r="AS48" s="10"/>
      <c r="AT48" s="7"/>
      <c r="AU48" s="7"/>
      <c r="AV48" s="10"/>
      <c r="AW48" s="10"/>
    </row>
    <row r="49" spans="2:49" s="13" customFormat="1" ht="30" customHeight="1" x14ac:dyDescent="0.25">
      <c r="B49" s="155"/>
      <c r="C49" s="8">
        <v>1312</v>
      </c>
      <c r="D49" s="11" t="s">
        <v>81</v>
      </c>
      <c r="E49" s="15">
        <f>[1]Sheet1!$E$216</f>
        <v>0</v>
      </c>
      <c r="F49" s="8" t="s">
        <v>4</v>
      </c>
      <c r="G49" s="8" t="s">
        <v>30</v>
      </c>
      <c r="H49" s="10">
        <v>2086384.9874999998</v>
      </c>
      <c r="I49" s="10" t="s">
        <v>135</v>
      </c>
      <c r="J49" s="10">
        <v>132209</v>
      </c>
      <c r="K49" s="10">
        <v>132209</v>
      </c>
      <c r="L49" s="10" t="s">
        <v>135</v>
      </c>
      <c r="M49" s="10">
        <v>308488</v>
      </c>
      <c r="N49" s="10"/>
      <c r="O49" s="8" t="s">
        <v>120</v>
      </c>
      <c r="P49" s="10">
        <v>552886</v>
      </c>
      <c r="Q49" s="8" t="s">
        <v>136</v>
      </c>
      <c r="R49" s="10">
        <v>616968</v>
      </c>
      <c r="S49" s="8" t="s">
        <v>132</v>
      </c>
      <c r="T49" s="10">
        <v>1228153</v>
      </c>
      <c r="AB49" s="94"/>
      <c r="AC49" s="155"/>
      <c r="AD49" s="8">
        <v>1312</v>
      </c>
      <c r="AE49" s="11" t="s">
        <v>81</v>
      </c>
      <c r="AF49" s="8">
        <v>5</v>
      </c>
      <c r="AG49" s="10">
        <v>2086384.9874999998</v>
      </c>
      <c r="AH49" s="8">
        <v>3.6</v>
      </c>
      <c r="AI49" s="8">
        <f t="shared" si="5"/>
        <v>1.4</v>
      </c>
      <c r="AJ49" s="10">
        <f t="shared" si="7"/>
        <v>2394872.9874999998</v>
      </c>
      <c r="AK49" s="10">
        <f t="shared" si="6"/>
        <v>220348.57142857145</v>
      </c>
      <c r="AL49" s="8"/>
      <c r="AM49" s="7"/>
      <c r="AN49" s="10"/>
      <c r="AO49" s="10"/>
      <c r="AP49" s="8"/>
      <c r="AQ49" s="7"/>
      <c r="AR49" s="10"/>
      <c r="AS49" s="10"/>
      <c r="AT49" s="8"/>
      <c r="AU49" s="7"/>
      <c r="AV49" s="10"/>
      <c r="AW49" s="10"/>
    </row>
    <row r="50" spans="2:49" s="13" customFormat="1" ht="30" customHeight="1" x14ac:dyDescent="0.25">
      <c r="B50" s="155" t="e">
        <f>#REF!</f>
        <v>#REF!</v>
      </c>
      <c r="C50" s="8">
        <v>1315</v>
      </c>
      <c r="D50" s="11" t="s">
        <v>82</v>
      </c>
      <c r="E50" s="8">
        <f>[2]BQ!$F$586</f>
        <v>1</v>
      </c>
      <c r="F50" s="8" t="s">
        <v>6</v>
      </c>
      <c r="G50" s="8" t="s">
        <v>30</v>
      </c>
      <c r="H50" s="10">
        <v>3555535.0430000001</v>
      </c>
      <c r="I50" s="10" t="s">
        <v>135</v>
      </c>
      <c r="J50" s="10">
        <v>29098</v>
      </c>
      <c r="K50" s="10">
        <v>29098</v>
      </c>
      <c r="L50" s="10" t="s">
        <v>135</v>
      </c>
      <c r="M50" s="10">
        <v>67895</v>
      </c>
      <c r="N50" s="10"/>
      <c r="O50" s="8" t="s">
        <v>120</v>
      </c>
      <c r="P50" s="10">
        <v>126963</v>
      </c>
      <c r="Q50" s="8" t="s">
        <v>136</v>
      </c>
      <c r="R50" s="10">
        <v>119141</v>
      </c>
      <c r="S50" s="8" t="s">
        <v>132</v>
      </c>
      <c r="T50" s="10">
        <v>237701</v>
      </c>
      <c r="AB50" s="94"/>
      <c r="AC50" s="155" t="e">
        <f>B50</f>
        <v>#REF!</v>
      </c>
      <c r="AD50" s="8">
        <v>1315</v>
      </c>
      <c r="AE50" s="11" t="s">
        <v>82</v>
      </c>
      <c r="AF50" s="8">
        <v>6</v>
      </c>
      <c r="AG50" s="10">
        <v>3555535.0430000001</v>
      </c>
      <c r="AH50" s="8">
        <v>4</v>
      </c>
      <c r="AI50" s="8">
        <f t="shared" si="5"/>
        <v>2</v>
      </c>
      <c r="AJ50" s="10">
        <f t="shared" si="7"/>
        <v>3623430.0430000001</v>
      </c>
      <c r="AK50" s="10">
        <f t="shared" si="6"/>
        <v>33947.5</v>
      </c>
      <c r="AL50" s="8"/>
      <c r="AM50" s="7"/>
      <c r="AN50" s="10"/>
      <c r="AO50" s="10"/>
      <c r="AP50" s="8"/>
      <c r="AQ50" s="7"/>
      <c r="AR50" s="10"/>
      <c r="AS50" s="10"/>
      <c r="AT50" s="8"/>
      <c r="AU50" s="7"/>
      <c r="AV50" s="10"/>
      <c r="AW50" s="10"/>
    </row>
    <row r="51" spans="2:49" s="13" customFormat="1" ht="30" customHeight="1" x14ac:dyDescent="0.25">
      <c r="B51" s="155"/>
      <c r="C51" s="8">
        <v>1316</v>
      </c>
      <c r="D51" s="11" t="s">
        <v>83</v>
      </c>
      <c r="E51" s="8">
        <f>[2]BQ!$F$587</f>
        <v>1</v>
      </c>
      <c r="F51" s="8" t="s">
        <v>6</v>
      </c>
      <c r="G51" s="8" t="s">
        <v>30</v>
      </c>
      <c r="H51" s="10">
        <v>5134243.6425750004</v>
      </c>
      <c r="I51" s="10" t="s">
        <v>135</v>
      </c>
      <c r="J51" s="10">
        <v>151119</v>
      </c>
      <c r="K51" s="10">
        <v>151119</v>
      </c>
      <c r="L51" s="10" t="s">
        <v>135</v>
      </c>
      <c r="M51" s="10">
        <v>352610</v>
      </c>
      <c r="N51" s="10"/>
      <c r="O51" s="8" t="s">
        <v>120</v>
      </c>
      <c r="P51" s="10">
        <v>615046</v>
      </c>
      <c r="Q51" s="8" t="s">
        <v>136</v>
      </c>
      <c r="R51" s="10">
        <v>697274</v>
      </c>
      <c r="S51" s="8" t="s">
        <v>132</v>
      </c>
      <c r="T51" s="10">
        <v>1391270</v>
      </c>
      <c r="AB51" s="94"/>
      <c r="AC51" s="155"/>
      <c r="AD51" s="8">
        <v>1316</v>
      </c>
      <c r="AE51" s="11" t="s">
        <v>83</v>
      </c>
      <c r="AF51" s="8">
        <v>6</v>
      </c>
      <c r="AG51" s="10">
        <v>5134243.6425750004</v>
      </c>
      <c r="AH51" s="8">
        <v>4</v>
      </c>
      <c r="AI51" s="8">
        <f t="shared" si="5"/>
        <v>2</v>
      </c>
      <c r="AJ51" s="10">
        <f t="shared" si="7"/>
        <v>5486853.6425750004</v>
      </c>
      <c r="AK51" s="10">
        <f t="shared" si="6"/>
        <v>176305</v>
      </c>
      <c r="AL51" s="8"/>
      <c r="AM51" s="7"/>
      <c r="AN51" s="10"/>
      <c r="AO51" s="10"/>
      <c r="AP51" s="8"/>
      <c r="AQ51" s="7"/>
      <c r="AR51" s="10"/>
      <c r="AS51" s="10"/>
      <c r="AT51" s="8"/>
      <c r="AU51" s="7"/>
      <c r="AV51" s="10"/>
      <c r="AW51" s="10"/>
    </row>
    <row r="52" spans="2:49" s="13" customFormat="1" ht="30" customHeight="1" x14ac:dyDescent="0.25">
      <c r="B52" s="155"/>
      <c r="C52" s="8">
        <v>1317</v>
      </c>
      <c r="D52" s="11" t="s">
        <v>84</v>
      </c>
      <c r="E52" s="8">
        <f>[2]BQ!$F$588</f>
        <v>1</v>
      </c>
      <c r="F52" s="8" t="s">
        <v>6</v>
      </c>
      <c r="G52" s="8" t="s">
        <v>30</v>
      </c>
      <c r="H52" s="10">
        <v>3967344.3305000002</v>
      </c>
      <c r="I52" s="10" t="s">
        <v>135</v>
      </c>
      <c r="J52" s="10">
        <v>146640</v>
      </c>
      <c r="K52" s="10">
        <v>146640</v>
      </c>
      <c r="L52" s="10" t="s">
        <v>135</v>
      </c>
      <c r="M52" s="10">
        <v>342158</v>
      </c>
      <c r="N52" s="10"/>
      <c r="O52" s="8" t="s">
        <v>120</v>
      </c>
      <c r="P52" s="10">
        <v>605796</v>
      </c>
      <c r="Q52" s="8" t="s">
        <v>136</v>
      </c>
      <c r="R52" s="10">
        <v>676368</v>
      </c>
      <c r="S52" s="8" t="s">
        <v>132</v>
      </c>
      <c r="T52" s="10">
        <v>1345664</v>
      </c>
      <c r="AB52" s="94"/>
      <c r="AC52" s="155"/>
      <c r="AD52" s="8">
        <v>1317</v>
      </c>
      <c r="AE52" s="11" t="s">
        <v>84</v>
      </c>
      <c r="AF52" s="8">
        <v>6</v>
      </c>
      <c r="AG52" s="10">
        <v>3967344.3305000002</v>
      </c>
      <c r="AH52" s="8">
        <v>4</v>
      </c>
      <c r="AI52" s="8">
        <f t="shared" si="5"/>
        <v>2</v>
      </c>
      <c r="AJ52" s="10">
        <f t="shared" si="7"/>
        <v>4309502.3305000002</v>
      </c>
      <c r="AK52" s="10">
        <f t="shared" si="6"/>
        <v>171079</v>
      </c>
      <c r="AL52" s="8"/>
      <c r="AM52" s="7"/>
      <c r="AN52" s="10"/>
      <c r="AO52" s="10"/>
      <c r="AP52" s="8"/>
      <c r="AQ52" s="7"/>
      <c r="AR52" s="10"/>
      <c r="AS52" s="10"/>
      <c r="AT52" s="8"/>
      <c r="AU52" s="7"/>
      <c r="AV52" s="10"/>
      <c r="AW52" s="10"/>
    </row>
    <row r="53" spans="2:49" s="13" customFormat="1" ht="30" customHeight="1" x14ac:dyDescent="0.25">
      <c r="B53" s="155"/>
      <c r="C53" s="8">
        <v>1318</v>
      </c>
      <c r="D53" s="11" t="s">
        <v>85</v>
      </c>
      <c r="E53" s="8">
        <f>[2]BQ!$F$589</f>
        <v>1</v>
      </c>
      <c r="F53" s="8" t="s">
        <v>6</v>
      </c>
      <c r="G53" s="8" t="s">
        <v>30</v>
      </c>
      <c r="H53" s="10">
        <v>1396050.4107000001</v>
      </c>
      <c r="I53" s="10" t="s">
        <v>135</v>
      </c>
      <c r="J53" s="10">
        <v>60654</v>
      </c>
      <c r="K53" s="10">
        <v>60654</v>
      </c>
      <c r="L53" s="10" t="s">
        <v>135</v>
      </c>
      <c r="M53" s="10">
        <v>141525</v>
      </c>
      <c r="N53" s="10"/>
      <c r="O53" s="8" t="s">
        <v>120</v>
      </c>
      <c r="P53" s="10">
        <v>258154</v>
      </c>
      <c r="Q53" s="8" t="s">
        <v>136</v>
      </c>
      <c r="R53" s="10">
        <v>278799</v>
      </c>
      <c r="S53" s="8" t="s">
        <v>132</v>
      </c>
      <c r="T53" s="10">
        <v>554109</v>
      </c>
      <c r="AB53" s="94"/>
      <c r="AC53" s="155"/>
      <c r="AD53" s="8">
        <v>1318</v>
      </c>
      <c r="AE53" s="11" t="s">
        <v>85</v>
      </c>
      <c r="AF53" s="8">
        <v>6</v>
      </c>
      <c r="AG53" s="10">
        <v>1396050.4107000001</v>
      </c>
      <c r="AH53" s="8">
        <v>4</v>
      </c>
      <c r="AI53" s="8">
        <f t="shared" si="5"/>
        <v>2</v>
      </c>
      <c r="AJ53" s="10">
        <f t="shared" si="7"/>
        <v>1537575.4107000001</v>
      </c>
      <c r="AK53" s="10">
        <f t="shared" si="6"/>
        <v>70762.5</v>
      </c>
      <c r="AL53" s="8"/>
      <c r="AM53" s="7"/>
      <c r="AN53" s="10"/>
      <c r="AO53" s="10"/>
      <c r="AP53" s="8"/>
      <c r="AQ53" s="7"/>
      <c r="AR53" s="10"/>
      <c r="AS53" s="10"/>
      <c r="AT53" s="8"/>
      <c r="AU53" s="7"/>
      <c r="AV53" s="10"/>
      <c r="AW53" s="10"/>
    </row>
    <row r="54" spans="2:49" s="13" customFormat="1" ht="30" customHeight="1" x14ac:dyDescent="0.25">
      <c r="B54" s="155"/>
      <c r="C54" s="8">
        <v>1319</v>
      </c>
      <c r="D54" s="11" t="s">
        <v>86</v>
      </c>
      <c r="E54" s="8">
        <f>[2]BQ!$F$590</f>
        <v>1</v>
      </c>
      <c r="F54" s="8" t="s">
        <v>6</v>
      </c>
      <c r="G54" s="8" t="s">
        <v>30</v>
      </c>
      <c r="H54" s="10">
        <v>305058.74560000002</v>
      </c>
      <c r="I54" s="10" t="s">
        <v>135</v>
      </c>
      <c r="J54" s="10">
        <v>18949</v>
      </c>
      <c r="K54" s="10">
        <v>18949</v>
      </c>
      <c r="L54" s="10" t="s">
        <v>135</v>
      </c>
      <c r="M54" s="10">
        <v>44215</v>
      </c>
      <c r="N54" s="10"/>
      <c r="O54" s="8" t="s">
        <v>120</v>
      </c>
      <c r="P54" s="10">
        <v>89540</v>
      </c>
      <c r="Q54" s="8" t="s">
        <v>136</v>
      </c>
      <c r="R54" s="10">
        <v>75666</v>
      </c>
      <c r="S54" s="8" t="s">
        <v>132</v>
      </c>
      <c r="T54" s="10">
        <v>151332</v>
      </c>
      <c r="AB54" s="94"/>
      <c r="AC54" s="155"/>
      <c r="AD54" s="8">
        <v>1319</v>
      </c>
      <c r="AE54" s="11" t="s">
        <v>86</v>
      </c>
      <c r="AF54" s="8">
        <v>6</v>
      </c>
      <c r="AG54" s="10">
        <v>305058.74560000002</v>
      </c>
      <c r="AH54" s="8">
        <v>4</v>
      </c>
      <c r="AI54" s="8">
        <f t="shared" si="5"/>
        <v>2</v>
      </c>
      <c r="AJ54" s="10">
        <f t="shared" si="7"/>
        <v>349273.74560000002</v>
      </c>
      <c r="AK54" s="10">
        <f t="shared" si="6"/>
        <v>22107.5</v>
      </c>
      <c r="AL54" s="8"/>
      <c r="AM54" s="7"/>
      <c r="AN54" s="10"/>
      <c r="AO54" s="10"/>
      <c r="AP54" s="8"/>
      <c r="AQ54" s="7"/>
      <c r="AR54" s="10"/>
      <c r="AS54" s="10"/>
      <c r="AT54" s="8"/>
      <c r="AU54" s="7"/>
      <c r="AV54" s="10"/>
      <c r="AW54" s="10"/>
    </row>
    <row r="55" spans="2:49" s="13" customFormat="1" ht="30" customHeight="1" x14ac:dyDescent="0.25">
      <c r="B55" s="155" t="e">
        <f>#REF!</f>
        <v>#REF!</v>
      </c>
      <c r="C55" s="8">
        <v>1322</v>
      </c>
      <c r="D55" s="11" t="s">
        <v>87</v>
      </c>
      <c r="E55" s="15">
        <f>[2]BQ!$F$593</f>
        <v>14.7782</v>
      </c>
      <c r="F55" s="8" t="s">
        <v>4</v>
      </c>
      <c r="G55" s="8" t="s">
        <v>30</v>
      </c>
      <c r="H55" s="10">
        <v>939483.42495000002</v>
      </c>
      <c r="I55" s="10" t="s">
        <v>135</v>
      </c>
      <c r="J55" s="10">
        <v>125985</v>
      </c>
      <c r="K55" s="10">
        <v>125985</v>
      </c>
      <c r="L55" s="10" t="s">
        <v>135</v>
      </c>
      <c r="M55" s="10">
        <v>293965</v>
      </c>
      <c r="N55" s="10"/>
      <c r="O55" s="8" t="s">
        <v>120</v>
      </c>
      <c r="P55" s="10">
        <v>552886</v>
      </c>
      <c r="Q55" s="8" t="s">
        <v>136</v>
      </c>
      <c r="R55" s="10">
        <v>550924</v>
      </c>
      <c r="S55" s="8" t="s">
        <v>132</v>
      </c>
      <c r="T55" s="10">
        <v>1096350</v>
      </c>
      <c r="AB55" s="94"/>
      <c r="AC55" s="155" t="e">
        <f>B55</f>
        <v>#REF!</v>
      </c>
      <c r="AD55" s="8">
        <v>1322</v>
      </c>
      <c r="AE55" s="11" t="s">
        <v>87</v>
      </c>
      <c r="AF55" s="8">
        <v>6</v>
      </c>
      <c r="AG55" s="10">
        <v>939483.42495000002</v>
      </c>
      <c r="AH55" s="8">
        <v>4</v>
      </c>
      <c r="AI55" s="8">
        <f t="shared" si="5"/>
        <v>2</v>
      </c>
      <c r="AJ55" s="10">
        <f t="shared" si="7"/>
        <v>1233448.4249499999</v>
      </c>
      <c r="AK55" s="10">
        <f t="shared" si="6"/>
        <v>146982.49999999994</v>
      </c>
      <c r="AL55" s="8"/>
      <c r="AM55" s="7"/>
      <c r="AN55" s="10"/>
      <c r="AO55" s="10"/>
      <c r="AP55" s="8"/>
      <c r="AQ55" s="7"/>
      <c r="AR55" s="10"/>
      <c r="AS55" s="10"/>
      <c r="AT55" s="8"/>
      <c r="AU55" s="7"/>
      <c r="AV55" s="10"/>
      <c r="AW55" s="10"/>
    </row>
    <row r="56" spans="2:49" s="13" customFormat="1" ht="30" customHeight="1" x14ac:dyDescent="0.25">
      <c r="B56" s="155"/>
      <c r="C56" s="8">
        <v>1323</v>
      </c>
      <c r="D56" s="11" t="s">
        <v>88</v>
      </c>
      <c r="E56" s="15">
        <f>[2]BQ!$F$594</f>
        <v>14.7782</v>
      </c>
      <c r="F56" s="8" t="s">
        <v>4</v>
      </c>
      <c r="G56" s="8" t="s">
        <v>30</v>
      </c>
      <c r="H56" s="10">
        <v>1216295.736425</v>
      </c>
      <c r="I56" s="10" t="s">
        <v>135</v>
      </c>
      <c r="J56" s="10">
        <v>33855</v>
      </c>
      <c r="K56" s="10">
        <v>33855</v>
      </c>
      <c r="L56" s="10" t="s">
        <v>135</v>
      </c>
      <c r="M56" s="10">
        <v>78995</v>
      </c>
      <c r="N56" s="10"/>
      <c r="O56" s="8" t="s">
        <v>120</v>
      </c>
      <c r="P56" s="10">
        <v>135420</v>
      </c>
      <c r="Q56" s="8" t="s">
        <v>136</v>
      </c>
      <c r="R56" s="10">
        <v>205349</v>
      </c>
      <c r="S56" s="8" t="s">
        <v>132</v>
      </c>
      <c r="T56" s="10">
        <v>299173</v>
      </c>
      <c r="AB56" s="94"/>
      <c r="AC56" s="155"/>
      <c r="AD56" s="8">
        <v>1323</v>
      </c>
      <c r="AE56" s="11" t="s">
        <v>88</v>
      </c>
      <c r="AF56" s="8">
        <v>6</v>
      </c>
      <c r="AG56" s="10">
        <v>1216295.736425</v>
      </c>
      <c r="AH56" s="8">
        <v>4</v>
      </c>
      <c r="AI56" s="8">
        <f t="shared" si="5"/>
        <v>2</v>
      </c>
      <c r="AJ56" s="10">
        <f t="shared" si="7"/>
        <v>1295290.736425</v>
      </c>
      <c r="AK56" s="10">
        <f t="shared" si="6"/>
        <v>39497.5</v>
      </c>
      <c r="AL56" s="8"/>
      <c r="AM56" s="7"/>
      <c r="AN56" s="10"/>
      <c r="AO56" s="10"/>
      <c r="AP56" s="8"/>
      <c r="AQ56" s="7"/>
      <c r="AR56" s="10"/>
      <c r="AS56" s="10"/>
      <c r="AT56" s="8"/>
      <c r="AU56" s="7"/>
      <c r="AV56" s="10"/>
      <c r="AW56" s="10"/>
    </row>
    <row r="57" spans="2:49" s="13" customFormat="1" ht="30" customHeight="1" x14ac:dyDescent="0.25">
      <c r="B57" s="155" t="e">
        <f>#REF!</f>
        <v>#REF!</v>
      </c>
      <c r="C57" s="8">
        <v>1326</v>
      </c>
      <c r="D57" s="11" t="s">
        <v>89</v>
      </c>
      <c r="E57" s="15">
        <f>[2]BQ!$F$597</f>
        <v>34.256899999999995</v>
      </c>
      <c r="F57" s="8" t="s">
        <v>4</v>
      </c>
      <c r="G57" s="8" t="s">
        <v>30</v>
      </c>
      <c r="H57" s="10">
        <v>635952.62811799999</v>
      </c>
      <c r="I57" s="8" t="s">
        <v>134</v>
      </c>
      <c r="J57" s="10">
        <v>54588</v>
      </c>
      <c r="K57" s="10"/>
      <c r="L57" s="10" t="s">
        <v>135</v>
      </c>
      <c r="M57" s="10">
        <v>127373</v>
      </c>
      <c r="N57" s="10"/>
      <c r="O57" s="8" t="s">
        <v>120</v>
      </c>
      <c r="P57" s="10">
        <v>241769</v>
      </c>
      <c r="Q57" s="8" t="s">
        <v>136</v>
      </c>
      <c r="R57" s="10">
        <v>254745</v>
      </c>
      <c r="S57" s="7" t="s">
        <v>132</v>
      </c>
      <c r="T57" s="10">
        <v>509490</v>
      </c>
      <c r="AB57" s="94"/>
      <c r="AC57" s="155" t="e">
        <f>B57</f>
        <v>#REF!</v>
      </c>
      <c r="AD57" s="8">
        <v>1326</v>
      </c>
      <c r="AE57" s="11" t="s">
        <v>89</v>
      </c>
      <c r="AF57" s="8">
        <v>6</v>
      </c>
      <c r="AG57" s="10">
        <v>635952.62811799999</v>
      </c>
      <c r="AH57" s="8">
        <v>4</v>
      </c>
      <c r="AI57" s="7">
        <f t="shared" si="5"/>
        <v>2</v>
      </c>
      <c r="AJ57" s="10">
        <f t="shared" si="7"/>
        <v>763325.62811799999</v>
      </c>
      <c r="AK57" s="10">
        <f t="shared" si="6"/>
        <v>63686.5</v>
      </c>
      <c r="AL57" s="8"/>
      <c r="AM57" s="7"/>
      <c r="AN57" s="10"/>
      <c r="AO57" s="10"/>
      <c r="AP57" s="8"/>
      <c r="AQ57" s="7"/>
      <c r="AR57" s="10"/>
      <c r="AS57" s="10"/>
      <c r="AT57" s="7"/>
      <c r="AU57" s="7"/>
      <c r="AV57" s="10"/>
      <c r="AW57" s="10"/>
    </row>
    <row r="58" spans="2:49" s="13" customFormat="1" ht="30" customHeight="1" x14ac:dyDescent="0.25">
      <c r="B58" s="155"/>
      <c r="C58" s="8">
        <v>1327</v>
      </c>
      <c r="D58" s="11" t="s">
        <v>90</v>
      </c>
      <c r="E58" s="15">
        <f>[2]BQ!$F$598</f>
        <v>34.256899999999995</v>
      </c>
      <c r="F58" s="8" t="s">
        <v>4</v>
      </c>
      <c r="G58" s="8" t="s">
        <v>30</v>
      </c>
      <c r="H58" s="10">
        <v>1078508.9549929998</v>
      </c>
      <c r="I58" s="8" t="s">
        <v>134</v>
      </c>
      <c r="J58" s="10">
        <v>54588</v>
      </c>
      <c r="K58" s="10"/>
      <c r="L58" s="10" t="s">
        <v>135</v>
      </c>
      <c r="M58" s="10">
        <v>127373</v>
      </c>
      <c r="N58" s="10"/>
      <c r="O58" s="8" t="s">
        <v>120</v>
      </c>
      <c r="P58" s="10">
        <v>241769</v>
      </c>
      <c r="Q58" s="8" t="s">
        <v>136</v>
      </c>
      <c r="R58" s="10">
        <v>255802</v>
      </c>
      <c r="S58" s="7" t="s">
        <v>132</v>
      </c>
      <c r="T58" s="10">
        <v>509490</v>
      </c>
      <c r="AB58" s="94"/>
      <c r="AC58" s="155"/>
      <c r="AD58" s="8">
        <v>1327</v>
      </c>
      <c r="AE58" s="11" t="s">
        <v>90</v>
      </c>
      <c r="AF58" s="8">
        <v>6</v>
      </c>
      <c r="AG58" s="10">
        <v>1078508.9549929998</v>
      </c>
      <c r="AH58" s="8">
        <v>4</v>
      </c>
      <c r="AI58" s="7">
        <f t="shared" si="5"/>
        <v>2</v>
      </c>
      <c r="AJ58" s="10">
        <f t="shared" si="7"/>
        <v>1205881.9549929998</v>
      </c>
      <c r="AK58" s="10">
        <f t="shared" si="6"/>
        <v>63686.5</v>
      </c>
      <c r="AL58" s="8"/>
      <c r="AM58" s="7"/>
      <c r="AN58" s="10"/>
      <c r="AO58" s="10"/>
      <c r="AP58" s="8"/>
      <c r="AQ58" s="7"/>
      <c r="AR58" s="10"/>
      <c r="AS58" s="10"/>
      <c r="AT58" s="7"/>
      <c r="AU58" s="7"/>
      <c r="AV58" s="10"/>
      <c r="AW58" s="10"/>
    </row>
    <row r="59" spans="2:49" s="13" customFormat="1" ht="30" customHeight="1" x14ac:dyDescent="0.25">
      <c r="B59" s="155"/>
      <c r="C59" s="8">
        <v>1328</v>
      </c>
      <c r="D59" s="11" t="s">
        <v>91</v>
      </c>
      <c r="E59" s="15">
        <f>[2]BQ!$F$599</f>
        <v>14.7782</v>
      </c>
      <c r="F59" s="8" t="s">
        <v>4</v>
      </c>
      <c r="G59" s="8" t="s">
        <v>30</v>
      </c>
      <c r="H59" s="10">
        <v>274345.75600400002</v>
      </c>
      <c r="I59" s="8" t="s">
        <v>134</v>
      </c>
      <c r="J59" s="10">
        <v>23707</v>
      </c>
      <c r="K59" s="10"/>
      <c r="L59" s="10" t="s">
        <v>135</v>
      </c>
      <c r="M59" s="10">
        <v>55315</v>
      </c>
      <c r="N59" s="10"/>
      <c r="O59" s="8" t="s">
        <v>120</v>
      </c>
      <c r="P59" s="10">
        <v>103706</v>
      </c>
      <c r="Q59" s="8" t="s">
        <v>136</v>
      </c>
      <c r="R59" s="10">
        <v>101935</v>
      </c>
      <c r="S59" s="7" t="s">
        <v>132</v>
      </c>
      <c r="T59" s="10">
        <v>202982</v>
      </c>
      <c r="AB59" s="94"/>
      <c r="AC59" s="155"/>
      <c r="AD59" s="8">
        <v>1328</v>
      </c>
      <c r="AE59" s="11" t="s">
        <v>91</v>
      </c>
      <c r="AF59" s="8">
        <v>6</v>
      </c>
      <c r="AG59" s="10">
        <v>274345.75600400002</v>
      </c>
      <c r="AH59" s="8">
        <v>4</v>
      </c>
      <c r="AI59" s="7">
        <f t="shared" si="5"/>
        <v>2</v>
      </c>
      <c r="AJ59" s="10">
        <f t="shared" si="7"/>
        <v>329660.75600400002</v>
      </c>
      <c r="AK59" s="10">
        <f t="shared" si="6"/>
        <v>27657.5</v>
      </c>
      <c r="AL59" s="8"/>
      <c r="AM59" s="7"/>
      <c r="AN59" s="10"/>
      <c r="AO59" s="10"/>
      <c r="AP59" s="8"/>
      <c r="AQ59" s="7"/>
      <c r="AR59" s="10"/>
      <c r="AS59" s="10"/>
      <c r="AT59" s="7"/>
      <c r="AU59" s="7"/>
      <c r="AV59" s="10"/>
      <c r="AW59" s="10"/>
    </row>
    <row r="60" spans="2:49" s="13" customFormat="1" ht="30" customHeight="1" x14ac:dyDescent="0.25">
      <c r="B60" s="155" t="e">
        <f>#REF!</f>
        <v>#REF!</v>
      </c>
      <c r="C60" s="8">
        <v>1331</v>
      </c>
      <c r="D60" s="11" t="s">
        <v>92</v>
      </c>
      <c r="E60" s="15">
        <f>[2]BQ!$F$602</f>
        <v>4</v>
      </c>
      <c r="F60" s="8" t="s">
        <v>8</v>
      </c>
      <c r="G60" s="8" t="s">
        <v>30</v>
      </c>
      <c r="H60" s="10">
        <v>308776.39500000002</v>
      </c>
      <c r="I60" s="10" t="s">
        <v>135</v>
      </c>
      <c r="J60" s="10">
        <v>20218</v>
      </c>
      <c r="K60" s="10">
        <v>20218</v>
      </c>
      <c r="L60" s="10" t="s">
        <v>135</v>
      </c>
      <c r="M60" s="10">
        <v>47175</v>
      </c>
      <c r="N60" s="10"/>
      <c r="O60" s="8" t="s">
        <v>120</v>
      </c>
      <c r="P60" s="10">
        <v>85523</v>
      </c>
      <c r="Q60" s="8" t="s">
        <v>136</v>
      </c>
      <c r="R60" s="10">
        <v>86025</v>
      </c>
      <c r="S60" s="8" t="s">
        <v>132</v>
      </c>
      <c r="T60" s="10">
        <v>171585</v>
      </c>
      <c r="AB60" s="94"/>
      <c r="AC60" s="155" t="e">
        <f>B60</f>
        <v>#REF!</v>
      </c>
      <c r="AD60" s="8">
        <v>1331</v>
      </c>
      <c r="AE60" s="11" t="s">
        <v>92</v>
      </c>
      <c r="AF60" s="8">
        <v>6</v>
      </c>
      <c r="AG60" s="10">
        <v>308776.39500000002</v>
      </c>
      <c r="AH60" s="8">
        <v>4</v>
      </c>
      <c r="AI60" s="8">
        <f t="shared" si="5"/>
        <v>2</v>
      </c>
      <c r="AJ60" s="10">
        <f t="shared" si="7"/>
        <v>355951.39500000002</v>
      </c>
      <c r="AK60" s="10">
        <f t="shared" si="6"/>
        <v>23587.5</v>
      </c>
      <c r="AL60" s="8"/>
      <c r="AM60" s="7"/>
      <c r="AN60" s="10"/>
      <c r="AO60" s="10"/>
      <c r="AP60" s="8"/>
      <c r="AQ60" s="7"/>
      <c r="AR60" s="10"/>
      <c r="AS60" s="10"/>
      <c r="AT60" s="8"/>
      <c r="AU60" s="7"/>
      <c r="AV60" s="10"/>
      <c r="AW60" s="10"/>
    </row>
    <row r="61" spans="2:49" s="13" customFormat="1" ht="30" customHeight="1" x14ac:dyDescent="0.25">
      <c r="B61" s="155"/>
      <c r="C61" s="8">
        <v>1332</v>
      </c>
      <c r="D61" s="11" t="s">
        <v>93</v>
      </c>
      <c r="E61" s="8">
        <f>[2]BQ!$F$603</f>
        <v>1</v>
      </c>
      <c r="F61" s="8" t="s">
        <v>6</v>
      </c>
      <c r="G61" s="8" t="s">
        <v>30</v>
      </c>
      <c r="H61" s="10">
        <v>165394</v>
      </c>
      <c r="I61" s="10" t="s">
        <v>135</v>
      </c>
      <c r="J61" s="10">
        <v>5471</v>
      </c>
      <c r="K61" s="10">
        <v>5471</v>
      </c>
      <c r="L61" s="10" t="s">
        <v>135</v>
      </c>
      <c r="M61" s="10">
        <v>12765</v>
      </c>
      <c r="N61" s="10"/>
      <c r="O61" s="8" t="s">
        <v>120</v>
      </c>
      <c r="P61" s="10">
        <v>21883</v>
      </c>
      <c r="Q61" s="8" t="s">
        <v>136</v>
      </c>
      <c r="R61" s="10">
        <v>293606</v>
      </c>
      <c r="S61" s="8" t="s">
        <v>132</v>
      </c>
      <c r="T61" s="10">
        <v>33671</v>
      </c>
      <c r="AB61" s="94"/>
      <c r="AC61" s="155"/>
      <c r="AD61" s="8">
        <v>1332</v>
      </c>
      <c r="AE61" s="11" t="s">
        <v>93</v>
      </c>
      <c r="AF61" s="8">
        <v>6</v>
      </c>
      <c r="AG61" s="10">
        <v>165394</v>
      </c>
      <c r="AH61" s="8">
        <v>4</v>
      </c>
      <c r="AI61" s="8">
        <f t="shared" si="5"/>
        <v>2</v>
      </c>
      <c r="AJ61" s="10">
        <f t="shared" si="7"/>
        <v>178159</v>
      </c>
      <c r="AK61" s="10">
        <f t="shared" si="6"/>
        <v>6382.5</v>
      </c>
      <c r="AL61" s="8"/>
      <c r="AM61" s="7"/>
      <c r="AN61" s="10"/>
      <c r="AO61" s="10"/>
      <c r="AP61" s="8"/>
      <c r="AQ61" s="7"/>
      <c r="AR61" s="10"/>
      <c r="AS61" s="10"/>
      <c r="AT61" s="8"/>
      <c r="AU61" s="7"/>
      <c r="AV61" s="10"/>
      <c r="AW61" s="10"/>
    </row>
    <row r="62" spans="2:49" s="13" customFormat="1" ht="30" customHeight="1" x14ac:dyDescent="0.25">
      <c r="B62" s="155"/>
      <c r="C62" s="8">
        <v>1333</v>
      </c>
      <c r="D62" s="11" t="s">
        <v>94</v>
      </c>
      <c r="E62" s="8">
        <f>[2]BQ!$F$604</f>
        <v>1</v>
      </c>
      <c r="F62" s="8" t="s">
        <v>6</v>
      </c>
      <c r="G62" s="8" t="s">
        <v>30</v>
      </c>
      <c r="H62" s="10">
        <v>2372324</v>
      </c>
      <c r="I62" s="10" t="s">
        <v>135</v>
      </c>
      <c r="J62" s="10">
        <v>55540</v>
      </c>
      <c r="K62" s="10">
        <v>55540</v>
      </c>
      <c r="L62" s="10" t="s">
        <v>135</v>
      </c>
      <c r="M62" s="10">
        <v>129593</v>
      </c>
      <c r="N62" s="10"/>
      <c r="O62" s="8" t="s">
        <v>120</v>
      </c>
      <c r="P62" s="10">
        <v>244359</v>
      </c>
      <c r="Q62" s="8" t="s">
        <v>136</v>
      </c>
      <c r="R62" s="10">
        <v>259185</v>
      </c>
      <c r="S62" s="8" t="s">
        <v>132</v>
      </c>
      <c r="T62" s="10">
        <v>518370</v>
      </c>
      <c r="AB62" s="94"/>
      <c r="AC62" s="155"/>
      <c r="AD62" s="8">
        <v>1333</v>
      </c>
      <c r="AE62" s="11" t="s">
        <v>94</v>
      </c>
      <c r="AF62" s="8">
        <v>6</v>
      </c>
      <c r="AG62" s="10">
        <v>2372324</v>
      </c>
      <c r="AH62" s="8">
        <v>4</v>
      </c>
      <c r="AI62" s="8">
        <f t="shared" si="5"/>
        <v>2</v>
      </c>
      <c r="AJ62" s="10">
        <f t="shared" si="7"/>
        <v>2501917</v>
      </c>
      <c r="AK62" s="10">
        <f t="shared" si="6"/>
        <v>64796.5</v>
      </c>
      <c r="AL62" s="8"/>
      <c r="AM62" s="7"/>
      <c r="AN62" s="10"/>
      <c r="AO62" s="10"/>
      <c r="AP62" s="8"/>
      <c r="AQ62" s="7"/>
      <c r="AR62" s="10"/>
      <c r="AS62" s="10"/>
      <c r="AT62" s="8"/>
      <c r="AU62" s="7"/>
      <c r="AV62" s="10"/>
      <c r="AW62" s="10"/>
    </row>
    <row r="63" spans="2:49" s="13" customFormat="1" ht="30" customHeight="1" x14ac:dyDescent="0.25">
      <c r="B63" s="155"/>
      <c r="C63" s="8">
        <v>1334</v>
      </c>
      <c r="D63" s="11" t="s">
        <v>95</v>
      </c>
      <c r="E63" s="8">
        <f>[2]BQ!$F$605</f>
        <v>1</v>
      </c>
      <c r="F63" s="8" t="s">
        <v>6</v>
      </c>
      <c r="G63" s="8" t="s">
        <v>30</v>
      </c>
      <c r="H63" s="10">
        <v>269037.5</v>
      </c>
      <c r="I63" s="10" t="s">
        <v>135</v>
      </c>
      <c r="J63" s="10">
        <v>9911</v>
      </c>
      <c r="K63" s="10">
        <v>9911</v>
      </c>
      <c r="L63" s="10" t="s">
        <v>135</v>
      </c>
      <c r="M63" s="10">
        <v>23125</v>
      </c>
      <c r="N63" s="10"/>
      <c r="O63" s="8" t="s">
        <v>120</v>
      </c>
      <c r="P63" s="10">
        <v>40806</v>
      </c>
      <c r="Q63" s="8" t="s">
        <v>136</v>
      </c>
      <c r="R63" s="10">
        <v>46250</v>
      </c>
      <c r="S63" s="8" t="s">
        <v>132</v>
      </c>
      <c r="T63" s="10">
        <v>92135</v>
      </c>
      <c r="AB63" s="94"/>
      <c r="AC63" s="155"/>
      <c r="AD63" s="8">
        <v>1334</v>
      </c>
      <c r="AE63" s="11" t="s">
        <v>95</v>
      </c>
      <c r="AF63" s="8">
        <v>6</v>
      </c>
      <c r="AG63" s="10">
        <v>269037.5</v>
      </c>
      <c r="AH63" s="8">
        <v>4</v>
      </c>
      <c r="AI63" s="8">
        <f t="shared" si="5"/>
        <v>2</v>
      </c>
      <c r="AJ63" s="10">
        <f t="shared" si="7"/>
        <v>292162.5</v>
      </c>
      <c r="AK63" s="10">
        <f t="shared" si="6"/>
        <v>11562.5</v>
      </c>
      <c r="AL63" s="8"/>
      <c r="AM63" s="7"/>
      <c r="AN63" s="10"/>
      <c r="AO63" s="10"/>
      <c r="AP63" s="8"/>
      <c r="AQ63" s="7"/>
      <c r="AR63" s="10"/>
      <c r="AS63" s="10"/>
      <c r="AT63" s="8"/>
      <c r="AU63" s="7"/>
      <c r="AV63" s="10"/>
      <c r="AW63" s="10"/>
    </row>
    <row r="64" spans="2:49" s="13" customFormat="1" ht="30" customHeight="1" x14ac:dyDescent="0.25">
      <c r="B64" s="155"/>
      <c r="C64" s="8">
        <v>1335</v>
      </c>
      <c r="D64" s="11" t="s">
        <v>73</v>
      </c>
      <c r="E64" s="8">
        <f>[2]BQ!$F$606</f>
        <v>1</v>
      </c>
      <c r="F64" s="8" t="s">
        <v>6</v>
      </c>
      <c r="G64" s="8" t="s">
        <v>30</v>
      </c>
      <c r="H64" s="10">
        <v>279315</v>
      </c>
      <c r="I64" s="10" t="s">
        <v>135</v>
      </c>
      <c r="J64" s="10">
        <v>12845</v>
      </c>
      <c r="K64" s="10">
        <v>12845</v>
      </c>
      <c r="L64" s="10" t="s">
        <v>135</v>
      </c>
      <c r="M64" s="10">
        <v>29970</v>
      </c>
      <c r="N64" s="10"/>
      <c r="O64" s="8" t="s">
        <v>120</v>
      </c>
      <c r="P64" s="10">
        <v>53703</v>
      </c>
      <c r="Q64" s="8" t="s">
        <v>136</v>
      </c>
      <c r="R64" s="10">
        <v>59942</v>
      </c>
      <c r="S64" s="8" t="s">
        <v>132</v>
      </c>
      <c r="T64" s="10">
        <v>119503</v>
      </c>
      <c r="AB64" s="94"/>
      <c r="AC64" s="155"/>
      <c r="AD64" s="8">
        <v>1335</v>
      </c>
      <c r="AE64" s="11" t="s">
        <v>73</v>
      </c>
      <c r="AF64" s="8">
        <v>6</v>
      </c>
      <c r="AG64" s="10">
        <v>279315</v>
      </c>
      <c r="AH64" s="8">
        <v>4</v>
      </c>
      <c r="AI64" s="8">
        <f t="shared" si="5"/>
        <v>2</v>
      </c>
      <c r="AJ64" s="10">
        <f t="shared" si="7"/>
        <v>309285</v>
      </c>
      <c r="AK64" s="10">
        <f t="shared" si="6"/>
        <v>14985</v>
      </c>
      <c r="AL64" s="8"/>
      <c r="AM64" s="7"/>
      <c r="AN64" s="10"/>
      <c r="AO64" s="10"/>
      <c r="AP64" s="8"/>
      <c r="AQ64" s="7"/>
      <c r="AR64" s="10"/>
      <c r="AS64" s="10"/>
      <c r="AT64" s="8"/>
      <c r="AU64" s="7"/>
      <c r="AV64" s="10"/>
      <c r="AW64" s="10"/>
    </row>
    <row r="65" spans="1:49" ht="30" customHeight="1" x14ac:dyDescent="0.25">
      <c r="B65" s="63" t="e">
        <f>#REF!</f>
        <v>#REF!</v>
      </c>
      <c r="C65" s="4">
        <v>1398</v>
      </c>
      <c r="D65" s="9" t="s">
        <v>96</v>
      </c>
      <c r="E65" s="14">
        <f>[2]BQ!$F$626</f>
        <v>9.0449999999999982</v>
      </c>
      <c r="F65" s="7" t="s">
        <v>4</v>
      </c>
      <c r="G65" s="7" t="s">
        <v>31</v>
      </c>
      <c r="H65" s="10">
        <v>7247749.4549999982</v>
      </c>
      <c r="I65" s="7" t="s">
        <v>117</v>
      </c>
      <c r="J65" s="10">
        <v>142874</v>
      </c>
      <c r="K65" s="10"/>
      <c r="L65" s="10" t="s">
        <v>126</v>
      </c>
      <c r="M65" s="10">
        <v>333370</v>
      </c>
      <c r="N65" s="10"/>
      <c r="O65" s="7" t="s">
        <v>32</v>
      </c>
      <c r="P65" s="10">
        <v>599400</v>
      </c>
      <c r="Q65" s="62" t="s">
        <v>30</v>
      </c>
      <c r="R65" s="10">
        <v>649354</v>
      </c>
      <c r="S65" s="7" t="s">
        <v>120</v>
      </c>
      <c r="T65" s="10">
        <v>1298707</v>
      </c>
      <c r="AB65" s="93"/>
      <c r="AC65" s="83" t="e">
        <f>B65</f>
        <v>#REF!</v>
      </c>
      <c r="AD65" s="4">
        <v>1398</v>
      </c>
      <c r="AE65" s="9" t="s">
        <v>96</v>
      </c>
      <c r="AF65" s="7">
        <v>10</v>
      </c>
      <c r="AG65" s="10">
        <v>7247749.4549999982</v>
      </c>
      <c r="AH65" s="8">
        <v>7</v>
      </c>
      <c r="AI65" s="7">
        <f t="shared" si="5"/>
        <v>3</v>
      </c>
      <c r="AJ65" s="10">
        <f t="shared" si="7"/>
        <v>7581119.4549999982</v>
      </c>
      <c r="AK65" s="10">
        <f t="shared" si="6"/>
        <v>111123.33333333333</v>
      </c>
      <c r="AL65" s="7"/>
      <c r="AM65" s="7"/>
      <c r="AN65" s="10"/>
      <c r="AO65" s="10"/>
      <c r="AP65" s="62"/>
      <c r="AQ65" s="7"/>
      <c r="AR65" s="10"/>
      <c r="AS65" s="10"/>
      <c r="AT65" s="7"/>
      <c r="AU65" s="7"/>
      <c r="AV65" s="10"/>
      <c r="AW65" s="10"/>
    </row>
    <row r="66" spans="1:49" ht="30" customHeight="1" x14ac:dyDescent="0.25">
      <c r="A66" s="89"/>
      <c r="B66" s="156" t="e">
        <f>#REF!</f>
        <v>#REF!</v>
      </c>
      <c r="C66" s="4">
        <v>1401</v>
      </c>
      <c r="D66" s="9" t="s">
        <v>127</v>
      </c>
      <c r="E66" s="14">
        <f>[2]BQ!$F$629</f>
        <v>0.8</v>
      </c>
      <c r="F66" s="7" t="s">
        <v>3</v>
      </c>
      <c r="G66" s="7" t="s">
        <v>30</v>
      </c>
      <c r="H66" s="10">
        <v>28835.904999999999</v>
      </c>
      <c r="I66" s="8" t="s">
        <v>134</v>
      </c>
      <c r="J66" s="10">
        <v>6977</v>
      </c>
      <c r="K66" s="10"/>
      <c r="L66" s="10" t="s">
        <v>135</v>
      </c>
      <c r="M66" s="10">
        <v>16280</v>
      </c>
      <c r="N66" s="10"/>
      <c r="O66" s="8" t="s">
        <v>120</v>
      </c>
      <c r="P66" s="10">
        <v>27909</v>
      </c>
      <c r="Q66" s="7" t="s">
        <v>136</v>
      </c>
      <c r="R66" s="10">
        <v>28491</v>
      </c>
      <c r="S66" s="7" t="s">
        <v>132</v>
      </c>
      <c r="T66" s="10">
        <v>56982</v>
      </c>
      <c r="AB66" s="97"/>
      <c r="AC66" s="156" t="e">
        <f>B66</f>
        <v>#REF!</v>
      </c>
      <c r="AD66" s="4">
        <v>1401</v>
      </c>
      <c r="AE66" s="9" t="s">
        <v>127</v>
      </c>
      <c r="AF66" s="7">
        <v>6</v>
      </c>
      <c r="AG66" s="10">
        <v>28835.904999999999</v>
      </c>
      <c r="AH66" s="8">
        <v>4</v>
      </c>
      <c r="AI66" s="7">
        <f t="shared" si="5"/>
        <v>2</v>
      </c>
      <c r="AJ66" s="10">
        <f t="shared" si="7"/>
        <v>45115.904999999999</v>
      </c>
      <c r="AK66" s="10">
        <f t="shared" si="6"/>
        <v>8140</v>
      </c>
      <c r="AL66" s="8"/>
      <c r="AM66" s="7"/>
      <c r="AN66" s="10"/>
      <c r="AO66" s="10"/>
      <c r="AP66" s="7"/>
      <c r="AQ66" s="7"/>
      <c r="AR66" s="10"/>
      <c r="AS66" s="10"/>
      <c r="AT66" s="7"/>
      <c r="AU66" s="7"/>
      <c r="AV66" s="10"/>
      <c r="AW66" s="10"/>
    </row>
    <row r="67" spans="1:49" ht="30" customHeight="1" x14ac:dyDescent="0.25">
      <c r="B67" s="156"/>
      <c r="C67" s="4">
        <v>1402</v>
      </c>
      <c r="D67" s="9" t="s">
        <v>97</v>
      </c>
      <c r="E67" s="7">
        <f>[2]BQ!$F$630</f>
        <v>0.72000000000000008</v>
      </c>
      <c r="F67" s="7" t="s">
        <v>3</v>
      </c>
      <c r="G67" s="7" t="s">
        <v>30</v>
      </c>
      <c r="H67" s="10">
        <v>824194.76400000008</v>
      </c>
      <c r="I67" s="8" t="s">
        <v>134</v>
      </c>
      <c r="J67" s="10">
        <v>129711</v>
      </c>
      <c r="K67" s="10"/>
      <c r="L67" s="10" t="s">
        <v>135</v>
      </c>
      <c r="M67" s="10">
        <v>302660</v>
      </c>
      <c r="N67" s="10"/>
      <c r="O67" s="8" t="s">
        <v>120</v>
      </c>
      <c r="P67" s="10">
        <v>536817</v>
      </c>
      <c r="Q67" s="7" t="s">
        <v>136</v>
      </c>
      <c r="R67" s="10">
        <v>601052</v>
      </c>
      <c r="S67" s="7" t="s">
        <v>132</v>
      </c>
      <c r="T67" s="10">
        <v>1202104</v>
      </c>
      <c r="AB67" s="93"/>
      <c r="AC67" s="156"/>
      <c r="AD67" s="4">
        <v>1402</v>
      </c>
      <c r="AE67" s="9" t="s">
        <v>97</v>
      </c>
      <c r="AF67" s="7">
        <v>6</v>
      </c>
      <c r="AG67" s="10">
        <v>824194.76400000008</v>
      </c>
      <c r="AH67" s="8">
        <v>4</v>
      </c>
      <c r="AI67" s="7">
        <f t="shared" si="5"/>
        <v>2</v>
      </c>
      <c r="AJ67" s="10">
        <f t="shared" si="7"/>
        <v>1126854.764</v>
      </c>
      <c r="AK67" s="10">
        <f t="shared" si="6"/>
        <v>151329.99999999994</v>
      </c>
      <c r="AL67" s="8"/>
      <c r="AM67" s="7"/>
      <c r="AN67" s="10"/>
      <c r="AO67" s="10"/>
      <c r="AP67" s="7"/>
      <c r="AQ67" s="7"/>
      <c r="AR67" s="10"/>
      <c r="AS67" s="10"/>
      <c r="AT67" s="7"/>
      <c r="AU67" s="7"/>
      <c r="AV67" s="10"/>
      <c r="AW67" s="10"/>
    </row>
    <row r="68" spans="1:49" ht="30" customHeight="1" x14ac:dyDescent="0.25">
      <c r="B68" s="156"/>
      <c r="C68" s="4">
        <v>1403</v>
      </c>
      <c r="D68" s="9" t="s">
        <v>98</v>
      </c>
      <c r="E68" s="14">
        <f>[2]BQ!$F$631</f>
        <v>7.625</v>
      </c>
      <c r="F68" s="7" t="s">
        <v>8</v>
      </c>
      <c r="G68" s="7" t="s">
        <v>30</v>
      </c>
      <c r="H68" s="10">
        <v>3502562.7803320312</v>
      </c>
      <c r="I68" s="8" t="s">
        <v>134</v>
      </c>
      <c r="J68" s="10">
        <v>57879</v>
      </c>
      <c r="K68" s="10"/>
      <c r="L68" s="10" t="s">
        <v>135</v>
      </c>
      <c r="M68" s="10">
        <v>135050</v>
      </c>
      <c r="N68" s="10"/>
      <c r="O68" s="8" t="s">
        <v>120</v>
      </c>
      <c r="P68" s="10">
        <v>233840</v>
      </c>
      <c r="Q68" s="7" t="s">
        <v>136</v>
      </c>
      <c r="R68" s="10">
        <v>266034</v>
      </c>
      <c r="S68" s="7" t="s">
        <v>132</v>
      </c>
      <c r="T68" s="10">
        <v>530905</v>
      </c>
      <c r="AB68" s="93"/>
      <c r="AC68" s="156"/>
      <c r="AD68" s="4">
        <v>1403</v>
      </c>
      <c r="AE68" s="9" t="s">
        <v>98</v>
      </c>
      <c r="AF68" s="7">
        <v>6</v>
      </c>
      <c r="AG68" s="10">
        <v>3502562.7803320312</v>
      </c>
      <c r="AH68" s="8">
        <v>4</v>
      </c>
      <c r="AI68" s="7">
        <f t="shared" si="5"/>
        <v>2</v>
      </c>
      <c r="AJ68" s="10">
        <f t="shared" si="7"/>
        <v>3637612.7803320312</v>
      </c>
      <c r="AK68" s="10">
        <f t="shared" si="6"/>
        <v>67525</v>
      </c>
      <c r="AL68" s="8"/>
      <c r="AM68" s="7"/>
      <c r="AN68" s="10"/>
      <c r="AO68" s="10"/>
      <c r="AP68" s="7"/>
      <c r="AQ68" s="7"/>
      <c r="AR68" s="10"/>
      <c r="AS68" s="10"/>
      <c r="AT68" s="7"/>
      <c r="AU68" s="7"/>
      <c r="AV68" s="10"/>
      <c r="AW68" s="10"/>
    </row>
    <row r="69" spans="1:49" ht="30" customHeight="1" x14ac:dyDescent="0.25">
      <c r="B69" s="156"/>
      <c r="C69" s="4">
        <v>1404</v>
      </c>
      <c r="D69" s="9" t="s">
        <v>99</v>
      </c>
      <c r="E69" s="7">
        <f>[2]BQ!$F$632</f>
        <v>2</v>
      </c>
      <c r="F69" s="7" t="s">
        <v>8</v>
      </c>
      <c r="G69" s="7" t="s">
        <v>30</v>
      </c>
      <c r="H69" s="10">
        <v>492062.12</v>
      </c>
      <c r="I69" s="8" t="s">
        <v>134</v>
      </c>
      <c r="J69" s="10">
        <v>15223</v>
      </c>
      <c r="K69" s="10"/>
      <c r="L69" s="10" t="s">
        <v>135</v>
      </c>
      <c r="M69" s="10">
        <v>35520</v>
      </c>
      <c r="N69" s="10"/>
      <c r="O69" s="8" t="s">
        <v>120</v>
      </c>
      <c r="P69" s="10">
        <v>67657</v>
      </c>
      <c r="Q69" s="7" t="s">
        <v>136</v>
      </c>
      <c r="R69" s="10">
        <v>71041</v>
      </c>
      <c r="S69" s="7" t="s">
        <v>132</v>
      </c>
      <c r="T69" s="10">
        <v>141617</v>
      </c>
      <c r="AB69" s="82"/>
      <c r="AC69" s="156"/>
      <c r="AD69" s="4">
        <v>1404</v>
      </c>
      <c r="AE69" s="9" t="s">
        <v>99</v>
      </c>
      <c r="AF69" s="7">
        <v>6</v>
      </c>
      <c r="AG69" s="10">
        <v>492062.12</v>
      </c>
      <c r="AH69" s="8">
        <v>4</v>
      </c>
      <c r="AI69" s="7">
        <f t="shared" ref="AI69" si="8">AF69-AH69</f>
        <v>2</v>
      </c>
      <c r="AJ69" s="10">
        <f t="shared" si="7"/>
        <v>527582.12</v>
      </c>
      <c r="AK69" s="10">
        <f t="shared" ref="AK69" si="9">(AJ69-AG69)/(AF69-AH69)</f>
        <v>17760</v>
      </c>
      <c r="AL69" s="8"/>
      <c r="AM69" s="7"/>
      <c r="AN69" s="10"/>
      <c r="AO69" s="10"/>
      <c r="AP69" s="7"/>
      <c r="AQ69" s="7"/>
      <c r="AR69" s="10"/>
      <c r="AS69" s="10"/>
      <c r="AT69" s="7"/>
      <c r="AU69" s="7"/>
      <c r="AV69" s="10"/>
      <c r="AW69" s="10"/>
    </row>
    <row r="70" spans="1:49" ht="23.25" customHeight="1" x14ac:dyDescent="0.25">
      <c r="B70" s="84"/>
      <c r="C70" s="117" t="s">
        <v>150</v>
      </c>
      <c r="D70" s="118"/>
      <c r="E70" s="118"/>
      <c r="F70" s="127"/>
      <c r="G70" s="104">
        <v>210</v>
      </c>
      <c r="H70" s="105"/>
      <c r="I70" s="104">
        <v>169</v>
      </c>
      <c r="J70" s="105"/>
      <c r="K70" s="106"/>
      <c r="L70" s="104">
        <v>144</v>
      </c>
      <c r="M70" s="105"/>
      <c r="N70" s="106"/>
      <c r="O70" s="104">
        <v>137</v>
      </c>
      <c r="P70" s="105"/>
      <c r="Q70" s="104">
        <v>131</v>
      </c>
      <c r="R70" s="105"/>
      <c r="S70" s="104">
        <v>125</v>
      </c>
      <c r="T70" s="106"/>
      <c r="AD70" s="114" t="s">
        <v>146</v>
      </c>
      <c r="AE70" s="114"/>
      <c r="AF70" s="114"/>
      <c r="AG70" s="114"/>
      <c r="AH70" s="137">
        <f>SUM(AK5:AK69)</f>
        <v>17998903.436095055</v>
      </c>
      <c r="AI70" s="138"/>
      <c r="AJ70" s="138"/>
      <c r="AK70" s="139"/>
      <c r="AL70" s="137"/>
      <c r="AM70" s="138"/>
      <c r="AN70" s="138"/>
      <c r="AO70" s="139"/>
      <c r="AP70" s="137"/>
      <c r="AQ70" s="138"/>
      <c r="AR70" s="138"/>
      <c r="AS70" s="139"/>
      <c r="AT70" s="137"/>
      <c r="AU70" s="138"/>
      <c r="AV70" s="138"/>
      <c r="AW70" s="139"/>
    </row>
    <row r="71" spans="1:49" ht="23.25" customHeight="1" x14ac:dyDescent="0.25">
      <c r="C71" s="119"/>
      <c r="D71" s="120"/>
      <c r="E71" s="120"/>
      <c r="F71" s="128"/>
      <c r="G71" s="107"/>
      <c r="H71" s="108"/>
      <c r="I71" s="107"/>
      <c r="J71" s="108"/>
      <c r="K71" s="109"/>
      <c r="L71" s="107"/>
      <c r="M71" s="108"/>
      <c r="N71" s="109"/>
      <c r="O71" s="107"/>
      <c r="P71" s="108"/>
      <c r="Q71" s="107"/>
      <c r="R71" s="108"/>
      <c r="S71" s="107"/>
      <c r="T71" s="109"/>
      <c r="AD71" s="114"/>
      <c r="AE71" s="114"/>
      <c r="AF71" s="114"/>
      <c r="AG71" s="114"/>
      <c r="AH71" s="140"/>
      <c r="AI71" s="141"/>
      <c r="AJ71" s="141"/>
      <c r="AK71" s="142"/>
      <c r="AL71" s="140"/>
      <c r="AM71" s="141"/>
      <c r="AN71" s="141"/>
      <c r="AO71" s="142"/>
      <c r="AP71" s="140"/>
      <c r="AQ71" s="141"/>
      <c r="AR71" s="141"/>
      <c r="AS71" s="142"/>
      <c r="AT71" s="140"/>
      <c r="AU71" s="141"/>
      <c r="AV71" s="141"/>
      <c r="AW71" s="142"/>
    </row>
    <row r="72" spans="1:49" ht="23.25" customHeight="1" x14ac:dyDescent="0.25">
      <c r="C72" s="114" t="s">
        <v>147</v>
      </c>
      <c r="D72" s="114"/>
      <c r="E72" s="114"/>
      <c r="F72" s="114"/>
      <c r="G72" s="116">
        <f>[3]REKAPITULASI!$G$33</f>
        <v>13014680000</v>
      </c>
      <c r="H72" s="133"/>
      <c r="I72" s="114" t="s">
        <v>163</v>
      </c>
      <c r="J72" s="100">
        <f>SUM(J5:J69)+SUM(K5:K69)</f>
        <v>109820721</v>
      </c>
      <c r="K72" s="101"/>
      <c r="L72" s="114" t="s">
        <v>163</v>
      </c>
      <c r="M72" s="110">
        <f>SUM(M5:M69)+SUM(N5:N69)</f>
        <v>183249271.15000001</v>
      </c>
      <c r="N72" s="111"/>
      <c r="O72" s="114" t="s">
        <v>163</v>
      </c>
      <c r="P72" s="123">
        <f>SUM(P5:P69)</f>
        <v>307587957</v>
      </c>
      <c r="Q72" s="114" t="s">
        <v>163</v>
      </c>
      <c r="R72" s="123">
        <f>SUM(R5:R69)</f>
        <v>354726222</v>
      </c>
      <c r="S72" s="114" t="s">
        <v>163</v>
      </c>
      <c r="T72" s="123">
        <f>SUM(T5:T69)</f>
        <v>708569445</v>
      </c>
      <c r="AD72" s="5"/>
      <c r="AE72" s="5"/>
      <c r="AF72" s="5"/>
      <c r="AG72" s="5"/>
      <c r="AH72" s="43"/>
      <c r="AI72" s="16"/>
      <c r="AJ72" s="16">
        <f>SUM(AJ5:AJ69)</f>
        <v>1348799207.0289073</v>
      </c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</row>
    <row r="73" spans="1:49" ht="23.25" customHeight="1" x14ac:dyDescent="0.25">
      <c r="C73" s="114"/>
      <c r="D73" s="114"/>
      <c r="E73" s="114"/>
      <c r="F73" s="114"/>
      <c r="G73" s="116"/>
      <c r="H73" s="134"/>
      <c r="I73" s="114"/>
      <c r="J73" s="102"/>
      <c r="K73" s="103"/>
      <c r="L73" s="114"/>
      <c r="M73" s="112"/>
      <c r="N73" s="113"/>
      <c r="O73" s="114"/>
      <c r="P73" s="123"/>
      <c r="Q73" s="114"/>
      <c r="R73" s="123"/>
      <c r="S73" s="114"/>
      <c r="T73" s="123"/>
      <c r="AD73" s="5"/>
      <c r="AE73" s="5"/>
      <c r="AF73" s="5"/>
      <c r="AG73" s="80"/>
      <c r="AH73" s="43"/>
      <c r="AI73" s="16"/>
      <c r="AJ73" s="16">
        <f>A66-AJ72</f>
        <v>-1348799207.0289073</v>
      </c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</row>
    <row r="74" spans="1:49" s="13" customFormat="1" ht="23.25" customHeight="1" x14ac:dyDescent="0.25">
      <c r="A74" s="49">
        <v>0.05</v>
      </c>
      <c r="B74" s="39"/>
      <c r="C74" s="115" t="s">
        <v>148</v>
      </c>
      <c r="D74" s="115"/>
      <c r="E74" s="115"/>
      <c r="F74" s="115"/>
      <c r="G74" s="116">
        <f>G72*$A$74</f>
        <v>650734000</v>
      </c>
      <c r="H74" s="116" t="s">
        <v>160</v>
      </c>
      <c r="I74" s="115" t="s">
        <v>147</v>
      </c>
      <c r="J74" s="110">
        <f>G72+J72</f>
        <v>13124500721</v>
      </c>
      <c r="K74" s="111"/>
      <c r="L74" s="115" t="s">
        <v>147</v>
      </c>
      <c r="M74" s="110">
        <f>G72+M72</f>
        <v>13197929271.15</v>
      </c>
      <c r="N74" s="111"/>
      <c r="O74" s="115" t="s">
        <v>147</v>
      </c>
      <c r="P74" s="130">
        <f>G72+P72</f>
        <v>13322267957</v>
      </c>
      <c r="Q74" s="129" t="s">
        <v>147</v>
      </c>
      <c r="R74" s="130">
        <f>G72+R72</f>
        <v>13369406222</v>
      </c>
      <c r="S74" s="129" t="s">
        <v>147</v>
      </c>
      <c r="T74" s="130">
        <f>G72+T72</f>
        <v>13723249445</v>
      </c>
      <c r="AB74" s="91"/>
    </row>
    <row r="75" spans="1:49" s="13" customFormat="1" ht="23.25" customHeight="1" x14ac:dyDescent="0.25">
      <c r="B75" s="39"/>
      <c r="C75" s="115"/>
      <c r="D75" s="115"/>
      <c r="E75" s="115"/>
      <c r="F75" s="115"/>
      <c r="G75" s="116"/>
      <c r="H75" s="116"/>
      <c r="I75" s="115"/>
      <c r="J75" s="112"/>
      <c r="K75" s="113"/>
      <c r="L75" s="115"/>
      <c r="M75" s="112"/>
      <c r="N75" s="113"/>
      <c r="O75" s="115"/>
      <c r="P75" s="130"/>
      <c r="Q75" s="129"/>
      <c r="R75" s="130"/>
      <c r="S75" s="129"/>
      <c r="T75" s="130"/>
      <c r="AB75" s="91"/>
      <c r="AH75" s="44"/>
      <c r="AI75" s="44"/>
      <c r="AJ75" s="44"/>
      <c r="AK75" s="44"/>
      <c r="AL75" s="44"/>
      <c r="AM75" s="44"/>
      <c r="AN75" s="44"/>
    </row>
    <row r="76" spans="1:49" ht="23.25" customHeight="1" x14ac:dyDescent="0.25">
      <c r="C76" s="114" t="s">
        <v>162</v>
      </c>
      <c r="D76" s="114"/>
      <c r="E76" s="114"/>
      <c r="F76" s="114"/>
      <c r="G76" s="116">
        <f>G74/G70</f>
        <v>3098733.3333333335</v>
      </c>
      <c r="H76" s="116" t="s">
        <v>161</v>
      </c>
      <c r="I76" s="114" t="s">
        <v>148</v>
      </c>
      <c r="J76" s="100">
        <f>G76*I70</f>
        <v>523685933.33333337</v>
      </c>
      <c r="K76" s="101"/>
      <c r="L76" s="114" t="s">
        <v>148</v>
      </c>
      <c r="M76" s="100">
        <f>G76*L70</f>
        <v>446217600</v>
      </c>
      <c r="N76" s="101"/>
      <c r="O76" s="114" t="s">
        <v>148</v>
      </c>
      <c r="P76" s="152">
        <f>G76*O70</f>
        <v>424526466.66666669</v>
      </c>
      <c r="Q76" s="124" t="s">
        <v>148</v>
      </c>
      <c r="R76" s="152">
        <f>G76*Q70</f>
        <v>405934066.66666669</v>
      </c>
      <c r="S76" s="124" t="s">
        <v>148</v>
      </c>
      <c r="T76" s="152">
        <f>G76*S70</f>
        <v>387341666.66666669</v>
      </c>
      <c r="AH76" s="45"/>
      <c r="AI76" s="5"/>
      <c r="AJ76" s="5"/>
      <c r="AK76" s="5"/>
      <c r="AL76" s="5"/>
      <c r="AM76" s="5"/>
      <c r="AN76" s="5"/>
    </row>
    <row r="77" spans="1:49" ht="23.25" customHeight="1" x14ac:dyDescent="0.25">
      <c r="C77" s="114"/>
      <c r="D77" s="114"/>
      <c r="E77" s="114"/>
      <c r="F77" s="114"/>
      <c r="G77" s="116"/>
      <c r="H77" s="116"/>
      <c r="I77" s="114"/>
      <c r="J77" s="102"/>
      <c r="K77" s="103"/>
      <c r="L77" s="114"/>
      <c r="M77" s="102"/>
      <c r="N77" s="103"/>
      <c r="O77" s="114"/>
      <c r="P77" s="153"/>
      <c r="Q77" s="124"/>
      <c r="R77" s="153"/>
      <c r="S77" s="124"/>
      <c r="T77" s="153"/>
      <c r="AH77" s="45"/>
    </row>
    <row r="78" spans="1:49" ht="23.25" customHeight="1" x14ac:dyDescent="0.25">
      <c r="C78" s="117" t="s">
        <v>149</v>
      </c>
      <c r="D78" s="118"/>
      <c r="E78" s="118"/>
      <c r="F78" s="118"/>
      <c r="G78" s="116">
        <f>G72+G74</f>
        <v>13665414000</v>
      </c>
      <c r="H78" s="114"/>
      <c r="I78" s="114" t="s">
        <v>149</v>
      </c>
      <c r="J78" s="100">
        <f>J74+J76</f>
        <v>13648186654.333334</v>
      </c>
      <c r="K78" s="101"/>
      <c r="L78" s="114" t="s">
        <v>149</v>
      </c>
      <c r="M78" s="100">
        <f>M74+M76</f>
        <v>13644146871.15</v>
      </c>
      <c r="N78" s="101"/>
      <c r="O78" s="114" t="s">
        <v>149</v>
      </c>
      <c r="P78" s="123">
        <f>P74+P76</f>
        <v>13746794423.666666</v>
      </c>
      <c r="Q78" s="114" t="s">
        <v>149</v>
      </c>
      <c r="R78" s="123">
        <f>R74+R76</f>
        <v>13775340288.666666</v>
      </c>
      <c r="S78" s="114" t="s">
        <v>149</v>
      </c>
      <c r="T78" s="123">
        <f>T74+T76</f>
        <v>14110591111.666666</v>
      </c>
      <c r="AH78" s="45"/>
    </row>
    <row r="79" spans="1:49" ht="23.25" customHeight="1" x14ac:dyDescent="0.25">
      <c r="C79" s="119"/>
      <c r="D79" s="120"/>
      <c r="E79" s="120"/>
      <c r="F79" s="120"/>
      <c r="G79" s="116"/>
      <c r="H79" s="114"/>
      <c r="I79" s="114"/>
      <c r="J79" s="102"/>
      <c r="K79" s="103"/>
      <c r="L79" s="114"/>
      <c r="M79" s="102"/>
      <c r="N79" s="103"/>
      <c r="O79" s="114"/>
      <c r="P79" s="123"/>
      <c r="Q79" s="114"/>
      <c r="R79" s="123"/>
      <c r="S79" s="114"/>
      <c r="T79" s="123"/>
      <c r="AH79" s="45"/>
    </row>
    <row r="80" spans="1:49" ht="23.25" customHeight="1" x14ac:dyDescent="0.25">
      <c r="C80" s="114" t="s">
        <v>151</v>
      </c>
      <c r="D80" s="114"/>
      <c r="E80" s="114"/>
      <c r="F80" s="114"/>
      <c r="G80" s="116">
        <f>G72*10%</f>
        <v>1301468000</v>
      </c>
      <c r="H80" s="121"/>
      <c r="I80" s="114" t="s">
        <v>151</v>
      </c>
      <c r="J80" s="100">
        <f>J74*10%</f>
        <v>1312450072.1000001</v>
      </c>
      <c r="K80" s="101"/>
      <c r="L80" s="114" t="s">
        <v>151</v>
      </c>
      <c r="M80" s="100">
        <f>M74*10%</f>
        <v>1319792927.115</v>
      </c>
      <c r="N80" s="101"/>
      <c r="O80" s="114" t="s">
        <v>151</v>
      </c>
      <c r="P80" s="123">
        <f>P74*10%</f>
        <v>1332226795.7</v>
      </c>
      <c r="Q80" s="124" t="s">
        <v>151</v>
      </c>
      <c r="R80" s="123">
        <f>R74*10%</f>
        <v>1336940622.2</v>
      </c>
      <c r="S80" s="124" t="s">
        <v>151</v>
      </c>
      <c r="T80" s="123">
        <f>T74*10%</f>
        <v>1372324944.5</v>
      </c>
      <c r="AH80" s="45"/>
    </row>
    <row r="81" spans="2:20" ht="23.25" customHeight="1" x14ac:dyDescent="0.25">
      <c r="C81" s="114"/>
      <c r="D81" s="114"/>
      <c r="E81" s="114"/>
      <c r="F81" s="114"/>
      <c r="G81" s="116"/>
      <c r="H81" s="121"/>
      <c r="I81" s="114"/>
      <c r="J81" s="102"/>
      <c r="K81" s="103"/>
      <c r="L81" s="114"/>
      <c r="M81" s="102"/>
      <c r="N81" s="103"/>
      <c r="O81" s="114"/>
      <c r="P81" s="123"/>
      <c r="Q81" s="124"/>
      <c r="R81" s="123"/>
      <c r="S81" s="124"/>
      <c r="T81" s="123"/>
    </row>
    <row r="82" spans="2:20" ht="23.25" customHeight="1" x14ac:dyDescent="0.25">
      <c r="C82" s="117" t="s">
        <v>164</v>
      </c>
      <c r="D82" s="118"/>
      <c r="E82" s="118"/>
      <c r="F82" s="118"/>
      <c r="G82" s="116">
        <f>G72+G74+G80</f>
        <v>14966882000</v>
      </c>
      <c r="H82" s="114"/>
      <c r="I82" s="114" t="s">
        <v>164</v>
      </c>
      <c r="J82" s="100">
        <f>J74+J76+J80</f>
        <v>14960636726.433334</v>
      </c>
      <c r="K82" s="101"/>
      <c r="L82" s="114" t="s">
        <v>164</v>
      </c>
      <c r="M82" s="100">
        <f>M74+M76+M80</f>
        <v>14963939798.264999</v>
      </c>
      <c r="N82" s="101"/>
      <c r="O82" s="114" t="s">
        <v>164</v>
      </c>
      <c r="P82" s="123">
        <f>P74+P76+P80</f>
        <v>15079021219.366667</v>
      </c>
      <c r="Q82" s="114" t="s">
        <v>164</v>
      </c>
      <c r="R82" s="123">
        <f>R74+R76+R80</f>
        <v>15112280910.866667</v>
      </c>
      <c r="S82" s="114" t="s">
        <v>164</v>
      </c>
      <c r="T82" s="123">
        <f>T74+T76+T80</f>
        <v>15482916056.166666</v>
      </c>
    </row>
    <row r="83" spans="2:20" ht="23.25" customHeight="1" x14ac:dyDescent="0.25">
      <c r="C83" s="119"/>
      <c r="D83" s="120"/>
      <c r="E83" s="120"/>
      <c r="F83" s="120"/>
      <c r="G83" s="116"/>
      <c r="H83" s="114"/>
      <c r="I83" s="114"/>
      <c r="J83" s="102"/>
      <c r="K83" s="103"/>
      <c r="L83" s="114"/>
      <c r="M83" s="102"/>
      <c r="N83" s="103"/>
      <c r="O83" s="114"/>
      <c r="P83" s="123"/>
      <c r="Q83" s="114"/>
      <c r="R83" s="123"/>
      <c r="S83" s="114"/>
      <c r="T83" s="123"/>
    </row>
    <row r="84" spans="2:20" x14ac:dyDescent="0.25">
      <c r="C84" s="58"/>
    </row>
    <row r="85" spans="2:20" x14ac:dyDescent="0.25">
      <c r="C85" s="58"/>
      <c r="G85" s="31"/>
      <c r="H85" s="31"/>
      <c r="I85" s="32"/>
      <c r="J85" s="17"/>
      <c r="K85" s="17"/>
    </row>
    <row r="86" spans="2:20" x14ac:dyDescent="0.25">
      <c r="C86" s="58"/>
      <c r="H86" s="16"/>
    </row>
    <row r="87" spans="2:20" x14ac:dyDescent="0.25">
      <c r="C87" s="58"/>
      <c r="H87" s="16"/>
    </row>
    <row r="88" spans="2:20" x14ac:dyDescent="0.25">
      <c r="C88" s="58"/>
      <c r="H88" s="16"/>
    </row>
    <row r="89" spans="2:20" x14ac:dyDescent="0.25">
      <c r="B89" s="33"/>
      <c r="C89"/>
      <c r="D89"/>
      <c r="E89"/>
      <c r="F89"/>
      <c r="G89"/>
      <c r="H89"/>
      <c r="I89"/>
      <c r="J89"/>
      <c r="K89"/>
      <c r="L89"/>
      <c r="M89"/>
      <c r="N89"/>
      <c r="O89" s="62" t="s">
        <v>138</v>
      </c>
      <c r="P89" s="22" t="s">
        <v>139</v>
      </c>
      <c r="Q89" s="22" t="s">
        <v>140</v>
      </c>
    </row>
    <row r="90" spans="2:20" x14ac:dyDescent="0.25">
      <c r="B90" s="33"/>
      <c r="C90"/>
      <c r="D90"/>
      <c r="E90"/>
      <c r="F90"/>
      <c r="G90"/>
      <c r="H90"/>
      <c r="I90"/>
      <c r="J90"/>
      <c r="K90"/>
      <c r="L90"/>
      <c r="M90"/>
      <c r="N90"/>
      <c r="O90" s="6" t="s">
        <v>40</v>
      </c>
      <c r="P90" s="21">
        <f>G70</f>
        <v>210</v>
      </c>
      <c r="Q90" s="18">
        <v>0</v>
      </c>
      <c r="R90"/>
      <c r="S90"/>
      <c r="T90"/>
    </row>
    <row r="91" spans="2:20" x14ac:dyDescent="0.25">
      <c r="B91" s="33"/>
      <c r="C91"/>
      <c r="D91"/>
      <c r="E91"/>
      <c r="F91"/>
      <c r="G91"/>
      <c r="H91"/>
      <c r="I91"/>
      <c r="J91"/>
      <c r="K91"/>
      <c r="L91"/>
      <c r="M91"/>
      <c r="N91"/>
      <c r="O91" s="6" t="s">
        <v>34</v>
      </c>
      <c r="P91" s="21">
        <f>I70</f>
        <v>169</v>
      </c>
      <c r="Q91" s="18">
        <f>J72</f>
        <v>109820721</v>
      </c>
      <c r="R91"/>
      <c r="S91"/>
      <c r="T91"/>
    </row>
    <row r="92" spans="2:20" x14ac:dyDescent="0.25">
      <c r="B92" s="33"/>
      <c r="C92"/>
      <c r="D92"/>
      <c r="E92"/>
      <c r="F92"/>
      <c r="G92"/>
      <c r="H92"/>
      <c r="I92"/>
      <c r="J92"/>
      <c r="K92"/>
      <c r="L92"/>
      <c r="M92"/>
      <c r="N92"/>
      <c r="O92" s="6" t="s">
        <v>35</v>
      </c>
      <c r="P92" s="21">
        <f>L70</f>
        <v>144</v>
      </c>
      <c r="Q92" s="18">
        <f>M72</f>
        <v>183249271.15000001</v>
      </c>
      <c r="R92"/>
      <c r="S92"/>
      <c r="T92"/>
    </row>
    <row r="93" spans="2:20" x14ac:dyDescent="0.25">
      <c r="B93" s="33"/>
      <c r="C93"/>
      <c r="D93"/>
      <c r="E93"/>
      <c r="F93"/>
      <c r="G93"/>
      <c r="H93"/>
      <c r="I93"/>
      <c r="J93"/>
      <c r="K93"/>
      <c r="L93"/>
      <c r="M93"/>
      <c r="N93"/>
      <c r="O93" s="6" t="s">
        <v>36</v>
      </c>
      <c r="P93" s="21">
        <f>O70</f>
        <v>137</v>
      </c>
      <c r="Q93" s="19">
        <f>P72</f>
        <v>307587957</v>
      </c>
      <c r="R93"/>
      <c r="S93"/>
      <c r="T93" s="20"/>
    </row>
    <row r="94" spans="2:20" x14ac:dyDescent="0.25">
      <c r="B94" s="33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T94"/>
    </row>
    <row r="95" spans="2:20" x14ac:dyDescent="0.25">
      <c r="B95" s="33"/>
      <c r="C95"/>
      <c r="D95"/>
      <c r="E95"/>
      <c r="F95"/>
      <c r="G95"/>
      <c r="H95"/>
      <c r="I95"/>
      <c r="J95"/>
      <c r="K95"/>
      <c r="L95"/>
      <c r="M95"/>
      <c r="N95"/>
      <c r="P95"/>
      <c r="Q95"/>
      <c r="T95"/>
    </row>
    <row r="96" spans="2:20" x14ac:dyDescent="0.25">
      <c r="B96" s="33"/>
      <c r="C96"/>
      <c r="D96"/>
      <c r="E96"/>
      <c r="F96"/>
      <c r="G96"/>
      <c r="H96"/>
      <c r="I96"/>
      <c r="J96"/>
      <c r="K96"/>
      <c r="L96"/>
      <c r="M96"/>
      <c r="N96"/>
      <c r="P96"/>
      <c r="Q96"/>
      <c r="T96"/>
    </row>
    <row r="97" spans="2:41" x14ac:dyDescent="0.25">
      <c r="B97" s="33"/>
      <c r="C97"/>
      <c r="D97"/>
      <c r="E97"/>
      <c r="F97"/>
      <c r="G97"/>
      <c r="H97"/>
      <c r="I97"/>
      <c r="J97"/>
      <c r="K97"/>
      <c r="L97"/>
      <c r="M97"/>
      <c r="N97"/>
      <c r="P97"/>
      <c r="Q97"/>
      <c r="T97"/>
    </row>
    <row r="98" spans="2:41" x14ac:dyDescent="0.25">
      <c r="B98" s="33"/>
      <c r="C98"/>
      <c r="D98"/>
      <c r="E98"/>
      <c r="F98"/>
      <c r="G98"/>
      <c r="H98"/>
      <c r="I98"/>
      <c r="J98"/>
      <c r="K98"/>
      <c r="L98"/>
      <c r="M98"/>
      <c r="N98"/>
      <c r="P98"/>
      <c r="Q98"/>
      <c r="T98"/>
    </row>
    <row r="99" spans="2:41" x14ac:dyDescent="0.25">
      <c r="B99" s="33"/>
      <c r="C99"/>
      <c r="D99"/>
      <c r="E99"/>
      <c r="F99"/>
      <c r="G99"/>
      <c r="H99"/>
      <c r="I99"/>
      <c r="J99"/>
      <c r="K99"/>
      <c r="L99"/>
      <c r="M99"/>
      <c r="N99"/>
      <c r="P99"/>
      <c r="Q99"/>
      <c r="R99"/>
      <c r="S99"/>
      <c r="T99" s="20"/>
    </row>
    <row r="100" spans="2:41" x14ac:dyDescent="0.25">
      <c r="B100" s="33"/>
      <c r="C100"/>
      <c r="D100"/>
      <c r="E100"/>
      <c r="F100"/>
      <c r="G100"/>
      <c r="H100"/>
      <c r="I100"/>
      <c r="J100"/>
      <c r="K100"/>
      <c r="L100"/>
      <c r="M100"/>
      <c r="N100"/>
      <c r="P100"/>
      <c r="Q100"/>
      <c r="R100"/>
      <c r="S100"/>
      <c r="T100" s="20"/>
    </row>
    <row r="101" spans="2:41" x14ac:dyDescent="0.25">
      <c r="B101" s="33"/>
      <c r="C101"/>
      <c r="D101"/>
      <c r="E101"/>
      <c r="F101"/>
      <c r="G101"/>
      <c r="H101"/>
      <c r="I101"/>
      <c r="J101"/>
      <c r="K101"/>
      <c r="L101"/>
      <c r="M101"/>
      <c r="N101"/>
      <c r="P101"/>
      <c r="Q101"/>
      <c r="R101"/>
      <c r="S101"/>
      <c r="T101"/>
    </row>
    <row r="102" spans="2:41" x14ac:dyDescent="0.25">
      <c r="B102" s="33"/>
      <c r="C102"/>
      <c r="D102"/>
      <c r="E102"/>
      <c r="F102"/>
      <c r="G102"/>
      <c r="H102"/>
      <c r="I102"/>
      <c r="J102"/>
      <c r="K102"/>
      <c r="L102"/>
      <c r="M102"/>
      <c r="N102"/>
      <c r="P102"/>
      <c r="Q102"/>
      <c r="R102"/>
      <c r="S102"/>
      <c r="T102"/>
      <c r="AH102" s="46"/>
      <c r="AI102" s="2"/>
      <c r="AJ102" s="2"/>
      <c r="AK102" s="2"/>
      <c r="AL102" s="2"/>
      <c r="AM102" s="2"/>
    </row>
    <row r="103" spans="2:41" x14ac:dyDescent="0.25">
      <c r="B103" s="33"/>
      <c r="C103"/>
      <c r="D103"/>
      <c r="E103"/>
      <c r="F103"/>
      <c r="G103"/>
      <c r="H103"/>
      <c r="I103"/>
      <c r="J103"/>
      <c r="K103"/>
      <c r="L103"/>
      <c r="M103"/>
      <c r="N103"/>
      <c r="S103"/>
      <c r="T103"/>
      <c r="U103"/>
      <c r="V103"/>
      <c r="AH103" s="46"/>
      <c r="AI103" s="2"/>
      <c r="AJ103" s="2"/>
      <c r="AK103" s="2"/>
      <c r="AL103" s="2"/>
      <c r="AM103" s="2"/>
    </row>
    <row r="104" spans="2:41" x14ac:dyDescent="0.25">
      <c r="B104" s="33"/>
      <c r="C104"/>
      <c r="D104"/>
      <c r="E104"/>
      <c r="F104"/>
      <c r="G104"/>
      <c r="H104"/>
      <c r="I104"/>
      <c r="J104"/>
      <c r="K104"/>
      <c r="L104"/>
      <c r="M104"/>
      <c r="N104"/>
      <c r="S104"/>
      <c r="T104"/>
      <c r="U104"/>
      <c r="V104"/>
      <c r="AH104" s="46"/>
      <c r="AI104" s="2"/>
      <c r="AJ104" s="2"/>
      <c r="AK104" s="2"/>
      <c r="AL104" s="2"/>
      <c r="AM104" s="2"/>
    </row>
    <row r="105" spans="2:41" x14ac:dyDescent="0.25">
      <c r="B105" s="33"/>
      <c r="C105"/>
      <c r="D105"/>
      <c r="E105"/>
      <c r="F105"/>
      <c r="G105"/>
      <c r="H105"/>
      <c r="I105"/>
      <c r="J105"/>
      <c r="K105"/>
      <c r="L105"/>
      <c r="M105"/>
      <c r="N105"/>
      <c r="S105"/>
      <c r="T105"/>
      <c r="U105"/>
      <c r="V105"/>
      <c r="AH105" s="46"/>
      <c r="AI105" s="2"/>
      <c r="AJ105" s="2"/>
      <c r="AK105" s="2"/>
      <c r="AL105" s="2"/>
      <c r="AM105" s="2"/>
    </row>
    <row r="106" spans="2:41" x14ac:dyDescent="0.25">
      <c r="B106" s="33"/>
      <c r="C106"/>
      <c r="D106"/>
      <c r="E106"/>
      <c r="F106"/>
      <c r="G106"/>
      <c r="H106"/>
      <c r="I106"/>
      <c r="J106"/>
      <c r="K106"/>
      <c r="L106"/>
      <c r="M106"/>
      <c r="N106"/>
      <c r="S106"/>
      <c r="T106"/>
      <c r="U106"/>
      <c r="V106"/>
      <c r="AH106" s="46"/>
      <c r="AI106" s="2"/>
      <c r="AJ106" s="2"/>
      <c r="AK106" s="2"/>
      <c r="AL106" s="2"/>
      <c r="AM106" s="2"/>
    </row>
    <row r="107" spans="2:41" x14ac:dyDescent="0.25">
      <c r="C107" s="58"/>
      <c r="AJ107" s="5"/>
      <c r="AK107" s="5"/>
      <c r="AL107" s="5"/>
      <c r="AM107" s="5"/>
      <c r="AN107" s="5"/>
      <c r="AO107" s="5"/>
    </row>
    <row r="108" spans="2:41" x14ac:dyDescent="0.25">
      <c r="C108" s="58"/>
      <c r="AJ108" s="5"/>
      <c r="AK108" s="5"/>
      <c r="AL108" s="5"/>
      <c r="AM108" s="5"/>
      <c r="AN108" s="5"/>
      <c r="AO108" s="5"/>
    </row>
    <row r="109" spans="2:41" x14ac:dyDescent="0.25">
      <c r="C109" s="58"/>
      <c r="G109"/>
      <c r="H109"/>
      <c r="I109"/>
      <c r="J109"/>
      <c r="K109"/>
      <c r="L109"/>
      <c r="M109"/>
      <c r="N109"/>
      <c r="O109"/>
      <c r="P109"/>
      <c r="Q109"/>
    </row>
    <row r="110" spans="2:41" x14ac:dyDescent="0.25">
      <c r="C110" s="58"/>
      <c r="J110" s="17"/>
      <c r="K110" s="17"/>
      <c r="O110"/>
      <c r="P110"/>
      <c r="Q110"/>
    </row>
    <row r="111" spans="2:41" x14ac:dyDescent="0.25">
      <c r="C111" s="58"/>
      <c r="H111" s="16"/>
    </row>
    <row r="112" spans="2:41" x14ac:dyDescent="0.25">
      <c r="C112" s="58"/>
      <c r="H112" s="16"/>
    </row>
    <row r="113" spans="3:18" x14ac:dyDescent="0.25">
      <c r="C113" s="58"/>
      <c r="H113" s="16"/>
    </row>
    <row r="114" spans="3:18" x14ac:dyDescent="0.25">
      <c r="C114" s="58"/>
      <c r="G114"/>
      <c r="H114"/>
      <c r="I114"/>
      <c r="J114"/>
      <c r="K114"/>
      <c r="L114"/>
      <c r="M114"/>
      <c r="N114"/>
    </row>
    <row r="115" spans="3:18" x14ac:dyDescent="0.25">
      <c r="C115" s="58"/>
      <c r="G115"/>
      <c r="H115"/>
      <c r="I115"/>
      <c r="J115"/>
      <c r="K115"/>
      <c r="L115"/>
      <c r="M115"/>
      <c r="N115"/>
    </row>
    <row r="116" spans="3:18" x14ac:dyDescent="0.25">
      <c r="C116" s="58"/>
      <c r="G116"/>
      <c r="H116"/>
      <c r="I116"/>
      <c r="J116"/>
      <c r="K116"/>
      <c r="L116"/>
      <c r="M116"/>
      <c r="N116"/>
      <c r="O116"/>
      <c r="P116"/>
      <c r="Q116"/>
    </row>
    <row r="117" spans="3:18" x14ac:dyDescent="0.25">
      <c r="C117" s="58"/>
      <c r="G117"/>
      <c r="H117"/>
      <c r="I117"/>
      <c r="J117"/>
      <c r="K117"/>
      <c r="L117"/>
      <c r="M117"/>
      <c r="N117"/>
      <c r="O117"/>
      <c r="P117"/>
      <c r="Q117"/>
    </row>
    <row r="118" spans="3:18" x14ac:dyDescent="0.25">
      <c r="C118" s="58"/>
      <c r="G118"/>
      <c r="H118"/>
      <c r="I118"/>
      <c r="J118"/>
      <c r="K118"/>
      <c r="L118"/>
      <c r="M118"/>
      <c r="N118"/>
      <c r="O118"/>
      <c r="P118"/>
      <c r="Q118"/>
    </row>
    <row r="119" spans="3:18" x14ac:dyDescent="0.25">
      <c r="C119" s="58"/>
      <c r="G119"/>
      <c r="H119"/>
      <c r="I119"/>
      <c r="J119"/>
      <c r="K119"/>
      <c r="L119"/>
      <c r="M119"/>
      <c r="N119"/>
      <c r="O119"/>
      <c r="P119"/>
      <c r="Q119"/>
    </row>
    <row r="120" spans="3:18" x14ac:dyDescent="0.25">
      <c r="C120" s="58"/>
      <c r="G120"/>
      <c r="H120"/>
      <c r="I120"/>
      <c r="J120"/>
      <c r="K120"/>
      <c r="L120"/>
      <c r="M120"/>
      <c r="N120"/>
      <c r="O120" s="62" t="s">
        <v>138</v>
      </c>
      <c r="P120" s="22" t="s">
        <v>139</v>
      </c>
      <c r="Q120" s="22" t="s">
        <v>140</v>
      </c>
      <c r="R120"/>
    </row>
    <row r="121" spans="3:18" x14ac:dyDescent="0.25">
      <c r="C121" s="58"/>
      <c r="G121"/>
      <c r="H121"/>
      <c r="I121"/>
      <c r="J121"/>
      <c r="K121"/>
      <c r="L121"/>
      <c r="M121"/>
      <c r="N121"/>
      <c r="O121" s="6" t="s">
        <v>40</v>
      </c>
      <c r="P121" s="21">
        <f>G70</f>
        <v>210</v>
      </c>
      <c r="Q121" s="18">
        <v>0</v>
      </c>
      <c r="R121"/>
    </row>
    <row r="122" spans="3:18" x14ac:dyDescent="0.25">
      <c r="C122" s="58"/>
      <c r="G122"/>
      <c r="H122"/>
      <c r="I122"/>
      <c r="J122"/>
      <c r="K122"/>
      <c r="L122"/>
      <c r="M122"/>
      <c r="N122"/>
      <c r="O122" s="6" t="s">
        <v>37</v>
      </c>
      <c r="P122" s="21">
        <f>Q70</f>
        <v>131</v>
      </c>
      <c r="Q122" s="18">
        <f>R72</f>
        <v>354726222</v>
      </c>
      <c r="R122"/>
    </row>
    <row r="123" spans="3:18" x14ac:dyDescent="0.25">
      <c r="C123" s="58"/>
      <c r="G123"/>
      <c r="H123"/>
      <c r="I123"/>
      <c r="J123"/>
      <c r="K123"/>
      <c r="L123"/>
      <c r="M123"/>
      <c r="N123"/>
      <c r="O123" s="6" t="s">
        <v>38</v>
      </c>
      <c r="P123" s="21">
        <f>S70</f>
        <v>125</v>
      </c>
      <c r="Q123" s="18">
        <f>T72</f>
        <v>708569445</v>
      </c>
      <c r="R123"/>
    </row>
    <row r="124" spans="3:18" x14ac:dyDescent="0.25">
      <c r="C124" s="58"/>
      <c r="G124"/>
      <c r="H124"/>
      <c r="I124"/>
      <c r="J124"/>
      <c r="K124"/>
      <c r="L124"/>
      <c r="M124"/>
      <c r="N124"/>
      <c r="O124"/>
      <c r="P124"/>
      <c r="Q124"/>
      <c r="R124"/>
    </row>
    <row r="125" spans="3:18" x14ac:dyDescent="0.25">
      <c r="C125" s="58"/>
      <c r="G125"/>
      <c r="H125"/>
      <c r="I125"/>
      <c r="J125"/>
      <c r="K125"/>
      <c r="L125"/>
      <c r="M125"/>
      <c r="N125"/>
      <c r="O125"/>
      <c r="P125"/>
      <c r="Q125"/>
      <c r="R125"/>
    </row>
    <row r="126" spans="3:18" x14ac:dyDescent="0.25">
      <c r="C126" s="58"/>
      <c r="G126"/>
      <c r="H126"/>
      <c r="I126"/>
      <c r="J126"/>
      <c r="K126"/>
      <c r="L126"/>
      <c r="M126"/>
      <c r="N126"/>
      <c r="O126"/>
      <c r="P126"/>
      <c r="Q126"/>
      <c r="R126"/>
    </row>
    <row r="127" spans="3:18" x14ac:dyDescent="0.25">
      <c r="C127" s="58"/>
      <c r="G127"/>
      <c r="H127"/>
      <c r="I127"/>
      <c r="J127"/>
      <c r="K127"/>
      <c r="L127"/>
      <c r="M127"/>
      <c r="N127"/>
      <c r="O127"/>
      <c r="P127"/>
      <c r="Q127"/>
      <c r="R127"/>
    </row>
    <row r="128" spans="3:18" x14ac:dyDescent="0.25">
      <c r="C128" s="5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3:14" x14ac:dyDescent="0.25">
      <c r="C129" s="58"/>
      <c r="G129"/>
      <c r="H129"/>
      <c r="I129"/>
      <c r="J129"/>
      <c r="K129"/>
      <c r="L129"/>
      <c r="M129"/>
      <c r="N129"/>
    </row>
    <row r="130" spans="3:14" x14ac:dyDescent="0.25">
      <c r="C130" s="58"/>
      <c r="G130"/>
      <c r="H130"/>
      <c r="I130"/>
      <c r="J130"/>
      <c r="K130"/>
      <c r="L130"/>
      <c r="M130"/>
      <c r="N130"/>
    </row>
    <row r="131" spans="3:14" x14ac:dyDescent="0.25">
      <c r="C131" s="58"/>
      <c r="G131"/>
      <c r="H131"/>
      <c r="I131"/>
      <c r="J131"/>
      <c r="K131"/>
      <c r="L131"/>
      <c r="M131"/>
      <c r="N131"/>
    </row>
    <row r="132" spans="3:14" x14ac:dyDescent="0.25">
      <c r="C132" s="58"/>
    </row>
    <row r="133" spans="3:14" x14ac:dyDescent="0.25">
      <c r="C133" s="58"/>
      <c r="D133" s="23"/>
    </row>
    <row r="134" spans="3:14" x14ac:dyDescent="0.25">
      <c r="C134" s="58"/>
      <c r="D134" s="23"/>
    </row>
    <row r="135" spans="3:14" x14ac:dyDescent="0.25">
      <c r="C135" s="58"/>
      <c r="D135" s="23"/>
    </row>
    <row r="136" spans="3:14" x14ac:dyDescent="0.25">
      <c r="C136" s="58"/>
      <c r="D136" s="23"/>
    </row>
    <row r="137" spans="3:14" ht="15.75" customHeight="1" x14ac:dyDescent="0.25">
      <c r="C137" s="58"/>
      <c r="D137" s="23"/>
    </row>
    <row r="138" spans="3:14" x14ac:dyDescent="0.25">
      <c r="C138" s="58"/>
      <c r="D138" s="23"/>
    </row>
    <row r="139" spans="3:14" x14ac:dyDescent="0.25">
      <c r="C139" s="58"/>
      <c r="D139" s="23"/>
    </row>
    <row r="140" spans="3:14" x14ac:dyDescent="0.25">
      <c r="C140" s="58"/>
      <c r="D140" s="23"/>
    </row>
    <row r="141" spans="3:14" x14ac:dyDescent="0.25">
      <c r="C141" s="58"/>
      <c r="D141" s="23"/>
    </row>
    <row r="142" spans="3:14" x14ac:dyDescent="0.25">
      <c r="C142" s="58"/>
      <c r="D142" s="23"/>
    </row>
    <row r="143" spans="3:14" x14ac:dyDescent="0.25">
      <c r="C143" s="58"/>
      <c r="D143" s="23"/>
    </row>
    <row r="144" spans="3:14" x14ac:dyDescent="0.25">
      <c r="C144" s="58"/>
      <c r="D144" s="23"/>
    </row>
    <row r="145" spans="3:17" x14ac:dyDescent="0.25">
      <c r="C145" s="58"/>
      <c r="D145" s="23"/>
    </row>
    <row r="146" spans="3:17" x14ac:dyDescent="0.25">
      <c r="C146" s="58"/>
      <c r="D146" s="23"/>
    </row>
    <row r="147" spans="3:17" x14ac:dyDescent="0.25">
      <c r="C147" s="58"/>
      <c r="D147" s="23"/>
      <c r="O147" s="6" t="s">
        <v>138</v>
      </c>
      <c r="P147" s="6" t="s">
        <v>139</v>
      </c>
      <c r="Q147" s="6" t="s">
        <v>140</v>
      </c>
    </row>
    <row r="148" spans="3:17" x14ac:dyDescent="0.25">
      <c r="C148" s="58"/>
      <c r="D148" s="23"/>
      <c r="O148" s="6" t="s">
        <v>40</v>
      </c>
      <c r="P148" s="21">
        <f>P90</f>
        <v>210</v>
      </c>
      <c r="Q148" s="18">
        <v>0</v>
      </c>
    </row>
    <row r="149" spans="3:17" x14ac:dyDescent="0.25">
      <c r="C149" s="58"/>
      <c r="D149" s="23"/>
      <c r="O149" s="6" t="s">
        <v>34</v>
      </c>
      <c r="P149" s="21">
        <f>P91</f>
        <v>169</v>
      </c>
      <c r="Q149" s="18">
        <f>Q91</f>
        <v>109820721</v>
      </c>
    </row>
    <row r="150" spans="3:17" x14ac:dyDescent="0.25">
      <c r="C150" s="58"/>
      <c r="D150" s="23"/>
      <c r="O150" s="6" t="s">
        <v>35</v>
      </c>
      <c r="P150" s="21">
        <f>P92</f>
        <v>144</v>
      </c>
      <c r="Q150" s="18">
        <f>Q92</f>
        <v>183249271.15000001</v>
      </c>
    </row>
    <row r="151" spans="3:17" x14ac:dyDescent="0.25">
      <c r="C151" s="58"/>
      <c r="D151" s="23"/>
      <c r="O151" s="6" t="s">
        <v>36</v>
      </c>
      <c r="P151" s="21">
        <f>P93</f>
        <v>137</v>
      </c>
      <c r="Q151" s="19">
        <f>Q93</f>
        <v>307587957</v>
      </c>
    </row>
    <row r="152" spans="3:17" x14ac:dyDescent="0.25">
      <c r="C152" s="58"/>
      <c r="D152" s="23"/>
      <c r="O152" s="6" t="s">
        <v>37</v>
      </c>
      <c r="P152" s="21">
        <f>P122</f>
        <v>131</v>
      </c>
      <c r="Q152" s="18">
        <f>Q122</f>
        <v>354726222</v>
      </c>
    </row>
    <row r="153" spans="3:17" x14ac:dyDescent="0.25">
      <c r="C153" s="58"/>
      <c r="D153" s="23"/>
      <c r="O153" s="6" t="s">
        <v>38</v>
      </c>
      <c r="P153" s="21">
        <f>P123</f>
        <v>125</v>
      </c>
      <c r="Q153" s="18">
        <f>Q123</f>
        <v>708569445</v>
      </c>
    </row>
    <row r="154" spans="3:17" x14ac:dyDescent="0.25">
      <c r="C154" s="58"/>
      <c r="D154" s="23"/>
    </row>
    <row r="155" spans="3:17" x14ac:dyDescent="0.25">
      <c r="C155" s="58"/>
      <c r="D155" s="23"/>
    </row>
    <row r="156" spans="3:17" x14ac:dyDescent="0.25">
      <c r="C156" s="58"/>
      <c r="D156" s="23"/>
    </row>
    <row r="157" spans="3:17" x14ac:dyDescent="0.25">
      <c r="C157" s="58"/>
      <c r="D157" s="23"/>
    </row>
    <row r="158" spans="3:17" x14ac:dyDescent="0.25">
      <c r="C158" s="58"/>
      <c r="D158" s="23"/>
    </row>
    <row r="159" spans="3:17" x14ac:dyDescent="0.25">
      <c r="C159" s="58"/>
      <c r="D159" s="23"/>
    </row>
    <row r="160" spans="3:17" x14ac:dyDescent="0.25">
      <c r="C160" s="58"/>
      <c r="D160" s="23"/>
    </row>
    <row r="161" spans="3:13" x14ac:dyDescent="0.25">
      <c r="C161" s="58"/>
      <c r="D161" s="23"/>
    </row>
    <row r="162" spans="3:13" x14ac:dyDescent="0.25">
      <c r="C162" s="58"/>
      <c r="D162" s="23"/>
    </row>
    <row r="163" spans="3:13" x14ac:dyDescent="0.25">
      <c r="C163" s="58"/>
      <c r="D163" s="23"/>
    </row>
    <row r="164" spans="3:13" x14ac:dyDescent="0.25">
      <c r="C164" s="58"/>
      <c r="D164" s="23"/>
    </row>
    <row r="165" spans="3:13" x14ac:dyDescent="0.25">
      <c r="C165" s="58"/>
      <c r="D165" s="23"/>
    </row>
    <row r="166" spans="3:13" x14ac:dyDescent="0.25">
      <c r="C166" s="58"/>
      <c r="D166" s="23"/>
    </row>
    <row r="167" spans="3:13" x14ac:dyDescent="0.25">
      <c r="C167" s="58"/>
      <c r="D167" s="23"/>
    </row>
    <row r="168" spans="3:13" ht="30" customHeight="1" x14ac:dyDescent="0.25">
      <c r="C168" s="58"/>
      <c r="D168" s="23"/>
      <c r="L168" s="1" t="s">
        <v>157</v>
      </c>
    </row>
    <row r="169" spans="3:13" ht="30" customHeight="1" x14ac:dyDescent="0.25">
      <c r="C169" s="58"/>
      <c r="D169" s="23"/>
    </row>
    <row r="170" spans="3:13" ht="20.100000000000001" customHeight="1" x14ac:dyDescent="0.25">
      <c r="C170" s="58"/>
      <c r="D170" s="23"/>
      <c r="E170" s="98"/>
      <c r="F170" s="99"/>
      <c r="G170" s="56" t="s">
        <v>159</v>
      </c>
      <c r="H170" s="56" t="s">
        <v>152</v>
      </c>
      <c r="I170" s="56" t="s">
        <v>153</v>
      </c>
      <c r="J170" s="56" t="s">
        <v>154</v>
      </c>
      <c r="K170" s="56" t="s">
        <v>155</v>
      </c>
      <c r="L170" s="56" t="s">
        <v>156</v>
      </c>
      <c r="M170" s="5"/>
    </row>
    <row r="171" spans="3:13" ht="20.100000000000001" customHeight="1" x14ac:dyDescent="0.25">
      <c r="C171" s="58"/>
      <c r="D171" s="23"/>
      <c r="E171" s="125" t="s">
        <v>147</v>
      </c>
      <c r="F171" s="125"/>
      <c r="G171" s="26">
        <f>G72</f>
        <v>13014680000</v>
      </c>
      <c r="H171" s="10">
        <f>J74</f>
        <v>13124500721</v>
      </c>
      <c r="I171" s="10">
        <f>M74</f>
        <v>13197929271.15</v>
      </c>
      <c r="J171" s="10">
        <f>P74</f>
        <v>13322267957</v>
      </c>
      <c r="K171" s="10">
        <f>R74</f>
        <v>13369406222</v>
      </c>
      <c r="L171" s="10">
        <f>T74</f>
        <v>13723249445</v>
      </c>
      <c r="M171" s="41"/>
    </row>
    <row r="172" spans="3:13" ht="20.100000000000001" customHeight="1" x14ac:dyDescent="0.25">
      <c r="C172" s="58"/>
      <c r="D172" s="23"/>
      <c r="E172" s="125" t="s">
        <v>148</v>
      </c>
      <c r="F172" s="125"/>
      <c r="G172" s="26">
        <f>G74</f>
        <v>650734000</v>
      </c>
      <c r="H172" s="10">
        <f>J76</f>
        <v>523685933.33333337</v>
      </c>
      <c r="I172" s="10">
        <f>M76</f>
        <v>446217600</v>
      </c>
      <c r="J172" s="10">
        <f>P76</f>
        <v>424526466.66666669</v>
      </c>
      <c r="K172" s="10">
        <f>R76</f>
        <v>405934066.66666669</v>
      </c>
      <c r="L172" s="10">
        <f>T76</f>
        <v>387341666.66666669</v>
      </c>
      <c r="M172" s="41"/>
    </row>
    <row r="173" spans="3:13" ht="20.100000000000001" customHeight="1" x14ac:dyDescent="0.25">
      <c r="C173" s="58"/>
      <c r="D173" s="23"/>
      <c r="E173" s="125" t="s">
        <v>149</v>
      </c>
      <c r="F173" s="125"/>
      <c r="G173" s="26">
        <f>G171+G172</f>
        <v>13665414000</v>
      </c>
      <c r="H173" s="26">
        <f t="shared" ref="H173:L173" si="10">H171+H172</f>
        <v>13648186654.333334</v>
      </c>
      <c r="I173" s="26">
        <f t="shared" si="10"/>
        <v>13644146871.15</v>
      </c>
      <c r="J173" s="26">
        <f t="shared" si="10"/>
        <v>13746794423.666666</v>
      </c>
      <c r="K173" s="26">
        <f t="shared" si="10"/>
        <v>13775340288.666666</v>
      </c>
      <c r="L173" s="26">
        <f t="shared" si="10"/>
        <v>14110591111.666666</v>
      </c>
      <c r="M173" s="42"/>
    </row>
    <row r="174" spans="3:13" ht="20.100000000000001" customHeight="1" x14ac:dyDescent="0.25">
      <c r="C174" s="58"/>
      <c r="D174" s="23"/>
      <c r="E174" s="125" t="s">
        <v>158</v>
      </c>
      <c r="F174" s="125"/>
      <c r="G174" s="61">
        <f>P148</f>
        <v>210</v>
      </c>
      <c r="H174" s="62">
        <f>P149</f>
        <v>169</v>
      </c>
      <c r="I174" s="62">
        <f>P150</f>
        <v>144</v>
      </c>
      <c r="J174" s="62">
        <f>P151</f>
        <v>137</v>
      </c>
      <c r="K174" s="62">
        <f>P152</f>
        <v>131</v>
      </c>
      <c r="L174" s="62">
        <f>P153</f>
        <v>125</v>
      </c>
      <c r="M174" s="17"/>
    </row>
    <row r="175" spans="3:13" ht="20.100000000000001" customHeight="1" x14ac:dyDescent="0.25">
      <c r="C175" s="58"/>
      <c r="D175" s="23"/>
      <c r="E175" s="98"/>
      <c r="F175" s="126"/>
      <c r="G175" s="27"/>
    </row>
    <row r="176" spans="3:13" ht="30" customHeight="1" x14ac:dyDescent="0.25">
      <c r="C176" s="58"/>
      <c r="D176" s="23"/>
    </row>
    <row r="177" spans="3:9" ht="30" customHeight="1" x14ac:dyDescent="0.25">
      <c r="C177" s="58"/>
      <c r="D177" s="23"/>
      <c r="G177" s="1"/>
      <c r="H177" s="1"/>
    </row>
    <row r="178" spans="3:9" ht="30" customHeight="1" x14ac:dyDescent="0.25">
      <c r="C178" s="58"/>
      <c r="D178" s="122" t="s">
        <v>147</v>
      </c>
      <c r="E178" s="122"/>
      <c r="F178" s="62">
        <v>210</v>
      </c>
      <c r="G178" s="29">
        <f>G171</f>
        <v>13014680000</v>
      </c>
      <c r="H178" s="1"/>
    </row>
    <row r="179" spans="3:9" ht="30" customHeight="1" x14ac:dyDescent="0.25">
      <c r="C179" s="58"/>
      <c r="D179" s="122"/>
      <c r="E179" s="122"/>
      <c r="F179" s="24">
        <f>H174</f>
        <v>169</v>
      </c>
      <c r="G179" s="29">
        <f>H171</f>
        <v>13124500721</v>
      </c>
      <c r="H179" s="1"/>
    </row>
    <row r="180" spans="3:9" ht="30" customHeight="1" x14ac:dyDescent="0.25">
      <c r="C180" s="58"/>
      <c r="D180" s="122"/>
      <c r="E180" s="122"/>
      <c r="F180" s="24">
        <f>I174</f>
        <v>144</v>
      </c>
      <c r="G180" s="29">
        <f>I171</f>
        <v>13197929271.15</v>
      </c>
      <c r="H180" s="1"/>
    </row>
    <row r="181" spans="3:9" ht="30" customHeight="1" x14ac:dyDescent="0.25">
      <c r="C181" s="58"/>
      <c r="D181" s="122"/>
      <c r="E181" s="122"/>
      <c r="F181" s="24">
        <f>J174</f>
        <v>137</v>
      </c>
      <c r="G181" s="29">
        <f>J171</f>
        <v>13322267957</v>
      </c>
      <c r="H181" s="1"/>
    </row>
    <row r="182" spans="3:9" ht="30" customHeight="1" x14ac:dyDescent="0.25">
      <c r="C182" s="58"/>
      <c r="D182" s="122"/>
      <c r="E182" s="122"/>
      <c r="F182" s="24">
        <f>K174</f>
        <v>131</v>
      </c>
      <c r="G182" s="29">
        <f>K171</f>
        <v>13369406222</v>
      </c>
      <c r="H182" s="1"/>
    </row>
    <row r="183" spans="3:9" ht="30" customHeight="1" x14ac:dyDescent="0.25">
      <c r="C183" s="58"/>
      <c r="D183" s="122"/>
      <c r="E183" s="122"/>
      <c r="F183" s="24">
        <f>L174</f>
        <v>125</v>
      </c>
      <c r="G183" s="29">
        <f>L171</f>
        <v>13723249445</v>
      </c>
      <c r="I183" s="57"/>
    </row>
    <row r="184" spans="3:9" ht="30" customHeight="1" x14ac:dyDescent="0.25">
      <c r="C184" s="58"/>
      <c r="D184" s="23"/>
      <c r="F184" s="28"/>
      <c r="G184" s="30"/>
      <c r="I184" s="57"/>
    </row>
    <row r="185" spans="3:9" ht="30" customHeight="1" x14ac:dyDescent="0.25">
      <c r="C185" s="58"/>
      <c r="D185" s="122" t="s">
        <v>148</v>
      </c>
      <c r="E185" s="122"/>
      <c r="F185" s="62">
        <v>210</v>
      </c>
      <c r="G185" s="29">
        <f>G172</f>
        <v>650734000</v>
      </c>
      <c r="I185" s="57"/>
    </row>
    <row r="186" spans="3:9" ht="30" customHeight="1" x14ac:dyDescent="0.25">
      <c r="C186" s="58"/>
      <c r="D186" s="122"/>
      <c r="E186" s="122"/>
      <c r="F186" s="24">
        <f>F179</f>
        <v>169</v>
      </c>
      <c r="G186" s="29">
        <f>H172</f>
        <v>523685933.33333337</v>
      </c>
      <c r="I186" s="57"/>
    </row>
    <row r="187" spans="3:9" ht="30" customHeight="1" x14ac:dyDescent="0.25">
      <c r="C187" s="58"/>
      <c r="D187" s="122"/>
      <c r="E187" s="122"/>
      <c r="F187" s="24">
        <f t="shared" ref="F187:F190" si="11">F180</f>
        <v>144</v>
      </c>
      <c r="G187" s="29">
        <f>I172</f>
        <v>446217600</v>
      </c>
      <c r="I187" s="57"/>
    </row>
    <row r="188" spans="3:9" ht="30" customHeight="1" x14ac:dyDescent="0.25">
      <c r="C188" s="58"/>
      <c r="D188" s="122"/>
      <c r="E188" s="122"/>
      <c r="F188" s="24">
        <f t="shared" si="11"/>
        <v>137</v>
      </c>
      <c r="G188" s="29">
        <f>J172</f>
        <v>424526466.66666669</v>
      </c>
      <c r="I188" s="57"/>
    </row>
    <row r="189" spans="3:9" ht="30" customHeight="1" x14ac:dyDescent="0.25">
      <c r="C189" s="58"/>
      <c r="D189" s="122"/>
      <c r="E189" s="122"/>
      <c r="F189" s="24">
        <f t="shared" si="11"/>
        <v>131</v>
      </c>
      <c r="G189" s="29">
        <f>K172</f>
        <v>405934066.66666669</v>
      </c>
      <c r="I189" s="57"/>
    </row>
    <row r="190" spans="3:9" ht="30" customHeight="1" x14ac:dyDescent="0.25">
      <c r="C190" s="58"/>
      <c r="D190" s="122"/>
      <c r="E190" s="122"/>
      <c r="F190" s="24">
        <f t="shared" si="11"/>
        <v>125</v>
      </c>
      <c r="G190" s="29">
        <f>L172</f>
        <v>387341666.66666669</v>
      </c>
      <c r="I190" s="57"/>
    </row>
    <row r="191" spans="3:9" ht="30" customHeight="1" x14ac:dyDescent="0.25">
      <c r="C191" s="58"/>
      <c r="D191" s="23"/>
      <c r="F191" s="28"/>
      <c r="G191" s="30"/>
      <c r="I191" s="57"/>
    </row>
    <row r="192" spans="3:9" ht="30" customHeight="1" x14ac:dyDescent="0.25">
      <c r="C192" s="58"/>
      <c r="D192" s="122" t="s">
        <v>149</v>
      </c>
      <c r="E192" s="122"/>
      <c r="F192" s="62">
        <v>210</v>
      </c>
      <c r="G192" s="29">
        <f>G173</f>
        <v>13665414000</v>
      </c>
      <c r="I192" s="57"/>
    </row>
    <row r="193" spans="1:49" ht="30" customHeight="1" x14ac:dyDescent="0.25">
      <c r="C193" s="58"/>
      <c r="D193" s="122"/>
      <c r="E193" s="122"/>
      <c r="F193" s="24">
        <f>F179</f>
        <v>169</v>
      </c>
      <c r="G193" s="29">
        <f>H173</f>
        <v>13648186654.333334</v>
      </c>
      <c r="I193" s="57"/>
    </row>
    <row r="194" spans="1:49" ht="30" customHeight="1" x14ac:dyDescent="0.25">
      <c r="C194" s="58"/>
      <c r="D194" s="122"/>
      <c r="E194" s="122"/>
      <c r="F194" s="24">
        <f t="shared" ref="F194:F197" si="12">F180</f>
        <v>144</v>
      </c>
      <c r="G194" s="29">
        <f>I173</f>
        <v>13644146871.15</v>
      </c>
      <c r="I194" s="57"/>
    </row>
    <row r="195" spans="1:49" ht="30" customHeight="1" x14ac:dyDescent="0.25">
      <c r="C195" s="58"/>
      <c r="D195" s="122"/>
      <c r="E195" s="122"/>
      <c r="F195" s="24">
        <f t="shared" si="12"/>
        <v>137</v>
      </c>
      <c r="G195" s="29">
        <f>J173</f>
        <v>13746794423.666666</v>
      </c>
      <c r="I195" s="57"/>
    </row>
    <row r="196" spans="1:49" ht="30" customHeight="1" x14ac:dyDescent="0.25">
      <c r="C196" s="58"/>
      <c r="D196" s="122"/>
      <c r="E196" s="122"/>
      <c r="F196" s="24">
        <f t="shared" si="12"/>
        <v>131</v>
      </c>
      <c r="G196" s="29">
        <f>K173</f>
        <v>13775340288.666666</v>
      </c>
      <c r="H196" s="31"/>
      <c r="I196" s="57"/>
    </row>
    <row r="197" spans="1:49" ht="30" customHeight="1" x14ac:dyDescent="0.25">
      <c r="C197" s="58"/>
      <c r="D197" s="122"/>
      <c r="E197" s="122"/>
      <c r="F197" s="24">
        <f t="shared" si="12"/>
        <v>125</v>
      </c>
      <c r="G197" s="29">
        <f>L173</f>
        <v>14110591111.666666</v>
      </c>
      <c r="I197" s="57"/>
    </row>
    <row r="198" spans="1:49" ht="30" customHeight="1" x14ac:dyDescent="0.25">
      <c r="C198" s="58"/>
      <c r="D198" s="23"/>
      <c r="I198" s="57"/>
    </row>
    <row r="199" spans="1:49" ht="30" customHeight="1" x14ac:dyDescent="0.25">
      <c r="C199" s="35" t="s">
        <v>173</v>
      </c>
      <c r="D199" s="35" t="s">
        <v>167</v>
      </c>
      <c r="E199" s="35" t="s">
        <v>176</v>
      </c>
      <c r="F199" s="35" t="s">
        <v>174</v>
      </c>
      <c r="G199" s="35" t="s">
        <v>177</v>
      </c>
      <c r="H199" s="35" t="s">
        <v>175</v>
      </c>
      <c r="I199" s="57" t="s">
        <v>178</v>
      </c>
      <c r="J199" s="1" t="s">
        <v>181</v>
      </c>
    </row>
    <row r="200" spans="1:49" ht="30" customHeight="1" x14ac:dyDescent="0.25">
      <c r="C200" s="35">
        <v>1</v>
      </c>
      <c r="D200" s="35" t="s">
        <v>166</v>
      </c>
      <c r="E200" s="35">
        <f>F192</f>
        <v>210</v>
      </c>
      <c r="F200" s="36">
        <f>G171</f>
        <v>13014680000</v>
      </c>
      <c r="G200" s="36">
        <f>G172</f>
        <v>650734000</v>
      </c>
      <c r="H200" s="37">
        <f>F200+G200</f>
        <v>13665414000</v>
      </c>
      <c r="I200" s="57">
        <v>0</v>
      </c>
      <c r="J200" s="38">
        <v>0</v>
      </c>
      <c r="K200" s="38"/>
    </row>
    <row r="201" spans="1:49" ht="30" customHeight="1" x14ac:dyDescent="0.25">
      <c r="C201" s="35">
        <v>2</v>
      </c>
      <c r="D201" s="35" t="s">
        <v>168</v>
      </c>
      <c r="E201" s="35">
        <f t="shared" ref="E201:E205" si="13">F193</f>
        <v>169</v>
      </c>
      <c r="F201" s="36">
        <f>H171</f>
        <v>13124500721</v>
      </c>
      <c r="G201" s="36">
        <f>H172</f>
        <v>523685933.33333337</v>
      </c>
      <c r="H201" s="37">
        <f t="shared" ref="H201:H205" si="14">F201+G201</f>
        <v>13648186654.333334</v>
      </c>
      <c r="I201" s="57">
        <f>E200-E201</f>
        <v>41</v>
      </c>
      <c r="J201" s="36">
        <f t="shared" ref="J201:J205" si="15">H201/I201</f>
        <v>332882601.32520324</v>
      </c>
      <c r="K201" s="40"/>
    </row>
    <row r="202" spans="1:49" ht="30" customHeight="1" x14ac:dyDescent="0.25">
      <c r="C202" s="35">
        <v>3</v>
      </c>
      <c r="D202" s="35" t="s">
        <v>169</v>
      </c>
      <c r="E202" s="35">
        <f t="shared" si="13"/>
        <v>144</v>
      </c>
      <c r="F202" s="36">
        <f>I171</f>
        <v>13197929271.15</v>
      </c>
      <c r="G202" s="36">
        <f>I172</f>
        <v>446217600</v>
      </c>
      <c r="H202" s="37">
        <f t="shared" si="14"/>
        <v>13644146871.15</v>
      </c>
      <c r="I202" s="57">
        <f>E200-E202</f>
        <v>66</v>
      </c>
      <c r="J202" s="36">
        <f t="shared" si="15"/>
        <v>206729498.04772726</v>
      </c>
      <c r="K202" s="40"/>
    </row>
    <row r="203" spans="1:49" ht="30" customHeight="1" x14ac:dyDescent="0.25">
      <c r="C203" s="35">
        <v>4</v>
      </c>
      <c r="D203" s="35" t="s">
        <v>170</v>
      </c>
      <c r="E203" s="35">
        <f t="shared" si="13"/>
        <v>137</v>
      </c>
      <c r="F203" s="36">
        <f>J171</f>
        <v>13322267957</v>
      </c>
      <c r="G203" s="36">
        <f>J172</f>
        <v>424526466.66666669</v>
      </c>
      <c r="H203" s="37">
        <f t="shared" si="14"/>
        <v>13746794423.666666</v>
      </c>
      <c r="I203" s="57">
        <f>E200-E203</f>
        <v>73</v>
      </c>
      <c r="J203" s="36">
        <f t="shared" si="15"/>
        <v>188312252.37899542</v>
      </c>
      <c r="K203" s="40"/>
    </row>
    <row r="204" spans="1:49" ht="30" customHeight="1" x14ac:dyDescent="0.25">
      <c r="C204" s="35">
        <v>5</v>
      </c>
      <c r="D204" s="35" t="s">
        <v>171</v>
      </c>
      <c r="E204" s="35">
        <f t="shared" si="13"/>
        <v>131</v>
      </c>
      <c r="F204" s="36">
        <f>K171</f>
        <v>13369406222</v>
      </c>
      <c r="G204" s="36">
        <f>K172</f>
        <v>405934066.66666669</v>
      </c>
      <c r="H204" s="37">
        <f t="shared" si="14"/>
        <v>13775340288.666666</v>
      </c>
      <c r="I204" s="57">
        <f>E200-E204</f>
        <v>79</v>
      </c>
      <c r="J204" s="36">
        <f t="shared" si="15"/>
        <v>174371396.05907172</v>
      </c>
      <c r="K204" s="40"/>
    </row>
    <row r="205" spans="1:49" ht="30" customHeight="1" x14ac:dyDescent="0.25">
      <c r="B205" s="17"/>
      <c r="C205" s="35">
        <v>6</v>
      </c>
      <c r="D205" s="35" t="s">
        <v>172</v>
      </c>
      <c r="E205" s="35">
        <f t="shared" si="13"/>
        <v>125</v>
      </c>
      <c r="F205" s="36">
        <f>L171</f>
        <v>13723249445</v>
      </c>
      <c r="G205" s="36">
        <f>L172</f>
        <v>387341666.66666669</v>
      </c>
      <c r="H205" s="37">
        <f t="shared" si="14"/>
        <v>14110591111.666666</v>
      </c>
      <c r="I205" s="57">
        <f>E200-E205</f>
        <v>85</v>
      </c>
      <c r="J205" s="36">
        <f t="shared" si="15"/>
        <v>166006954.25490195</v>
      </c>
      <c r="K205" s="40"/>
    </row>
    <row r="206" spans="1:49" x14ac:dyDescent="0.25">
      <c r="B206" s="17"/>
      <c r="C206" s="58"/>
      <c r="D206" s="23"/>
    </row>
    <row r="207" spans="1:49" s="57" customFormat="1" x14ac:dyDescent="0.25">
      <c r="A207" s="1"/>
      <c r="B207" s="17"/>
      <c r="C207" s="58"/>
      <c r="D207" s="2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81"/>
      <c r="AC207" s="1"/>
      <c r="AD207" s="1"/>
      <c r="AE207" s="1"/>
      <c r="AF207" s="1"/>
      <c r="AG207" s="1"/>
      <c r="AH207" s="13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s="57" customFormat="1" x14ac:dyDescent="0.25">
      <c r="A208" s="1"/>
      <c r="B208" s="17"/>
      <c r="C208" s="58"/>
      <c r="D208" s="2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81"/>
      <c r="AC208" s="1"/>
      <c r="AD208" s="1"/>
      <c r="AE208" s="1"/>
      <c r="AF208" s="1"/>
      <c r="AG208" s="1"/>
      <c r="AH208" s="13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spans="1:49" s="57" customFormat="1" x14ac:dyDescent="0.25">
      <c r="A209" s="1"/>
      <c r="B209" s="17"/>
      <c r="C209" s="58"/>
      <c r="D209" s="2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81"/>
      <c r="AC209" s="1"/>
      <c r="AD209" s="1"/>
      <c r="AE209" s="1"/>
      <c r="AF209" s="1"/>
      <c r="AG209" s="1"/>
      <c r="AH209" s="13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s="57" customFormat="1" x14ac:dyDescent="0.25">
      <c r="A210" s="1"/>
      <c r="B210" s="17"/>
      <c r="C210" s="58"/>
      <c r="D210" s="2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81"/>
      <c r="AC210" s="1"/>
      <c r="AD210" s="1"/>
      <c r="AE210" s="1"/>
      <c r="AF210" s="1"/>
      <c r="AG210" s="1"/>
      <c r="AH210" s="13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s="57" customFormat="1" x14ac:dyDescent="0.25">
      <c r="A211" s="1"/>
      <c r="B211" s="17"/>
      <c r="C211" s="58"/>
      <c r="D211" s="2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81"/>
      <c r="AC211" s="1"/>
      <c r="AD211" s="1"/>
      <c r="AE211" s="1"/>
      <c r="AF211" s="1"/>
      <c r="AG211" s="1"/>
      <c r="AH211" s="13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s="57" customFormat="1" x14ac:dyDescent="0.25">
      <c r="A212" s="1"/>
      <c r="B212" s="17"/>
      <c r="C212" s="58"/>
      <c r="D212" s="2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81"/>
      <c r="AC212" s="1"/>
      <c r="AD212" s="1"/>
      <c r="AE212" s="1"/>
      <c r="AF212" s="1"/>
      <c r="AG212" s="1"/>
      <c r="AH212" s="13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s="57" customFormat="1" x14ac:dyDescent="0.25">
      <c r="A213" s="1"/>
      <c r="B213" s="17"/>
      <c r="C213" s="58"/>
      <c r="D213" s="2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81"/>
      <c r="AC213" s="1"/>
      <c r="AD213" s="1"/>
      <c r="AE213" s="1"/>
      <c r="AF213" s="1"/>
      <c r="AG213" s="1"/>
      <c r="AH213" s="13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s="57" customFormat="1" x14ac:dyDescent="0.25">
      <c r="A214" s="1"/>
      <c r="B214" s="17"/>
      <c r="C214" s="58"/>
      <c r="D214" s="2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81"/>
      <c r="AC214" s="1"/>
      <c r="AD214" s="1"/>
      <c r="AE214" s="1"/>
      <c r="AF214" s="1"/>
      <c r="AG214" s="1"/>
      <c r="AH214" s="13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s="57" customFormat="1" x14ac:dyDescent="0.25">
      <c r="A215" s="1"/>
      <c r="B215" s="17"/>
      <c r="C215" s="58"/>
      <c r="D215" s="2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81"/>
      <c r="AC215" s="1"/>
      <c r="AD215" s="1"/>
      <c r="AE215" s="1"/>
      <c r="AF215" s="1"/>
      <c r="AG215" s="1"/>
      <c r="AH215" s="13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s="57" customFormat="1" x14ac:dyDescent="0.25">
      <c r="A216" s="1"/>
      <c r="B216" s="17"/>
      <c r="C216" s="58"/>
      <c r="D216" s="2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81"/>
      <c r="AC216" s="1"/>
      <c r="AD216" s="1"/>
      <c r="AE216" s="1"/>
      <c r="AF216" s="1"/>
      <c r="AG216" s="1"/>
      <c r="AH216" s="13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s="57" customFormat="1" x14ac:dyDescent="0.25">
      <c r="A217" s="1"/>
      <c r="B217" s="17"/>
      <c r="C217" s="58"/>
      <c r="D217" s="2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81"/>
      <c r="AC217" s="1"/>
      <c r="AD217" s="1"/>
      <c r="AE217" s="1"/>
      <c r="AF217" s="1"/>
      <c r="AG217" s="1"/>
      <c r="AH217" s="13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s="57" customFormat="1" x14ac:dyDescent="0.25">
      <c r="A218" s="1"/>
      <c r="B218" s="17"/>
      <c r="C218" s="58"/>
      <c r="D218" s="2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81"/>
      <c r="AC218" s="1"/>
      <c r="AD218" s="1"/>
      <c r="AE218" s="1"/>
      <c r="AF218" s="1"/>
      <c r="AG218" s="1"/>
      <c r="AH218" s="13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s="57" customFormat="1" x14ac:dyDescent="0.25">
      <c r="A219" s="1"/>
      <c r="B219" s="17"/>
      <c r="C219" s="58"/>
      <c r="D219" s="2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81"/>
      <c r="AC219" s="1"/>
      <c r="AD219" s="1"/>
      <c r="AE219" s="1"/>
      <c r="AF219" s="1"/>
      <c r="AG219" s="1"/>
      <c r="AH219" s="13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s="57" customFormat="1" x14ac:dyDescent="0.25">
      <c r="A220" s="1"/>
      <c r="B220" s="17"/>
      <c r="C220" s="58"/>
      <c r="D220" s="2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81"/>
      <c r="AC220" s="1"/>
      <c r="AD220" s="1"/>
      <c r="AE220" s="1"/>
      <c r="AF220" s="1"/>
      <c r="AG220" s="1"/>
      <c r="AH220" s="13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s="57" customFormat="1" x14ac:dyDescent="0.25">
      <c r="A221" s="1"/>
      <c r="B221" s="17"/>
      <c r="C221" s="58"/>
      <c r="D221" s="2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81"/>
      <c r="AC221" s="1"/>
      <c r="AD221" s="1"/>
      <c r="AE221" s="1"/>
      <c r="AF221" s="1"/>
      <c r="AG221" s="1"/>
      <c r="AH221" s="13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s="57" customFormat="1" x14ac:dyDescent="0.25">
      <c r="A222" s="1"/>
      <c r="B222" s="17"/>
      <c r="C222" s="58"/>
      <c r="D222" s="2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81"/>
      <c r="AC222" s="1"/>
      <c r="AD222" s="1"/>
      <c r="AE222" s="1"/>
      <c r="AF222" s="1"/>
      <c r="AG222" s="1"/>
      <c r="AH222" s="13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s="57" customFormat="1" x14ac:dyDescent="0.25">
      <c r="A223" s="1"/>
      <c r="B223" s="17"/>
      <c r="C223" s="58"/>
      <c r="D223" s="2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81"/>
      <c r="AC223" s="1"/>
      <c r="AD223" s="1"/>
      <c r="AE223" s="1"/>
      <c r="AF223" s="1"/>
      <c r="AG223" s="1"/>
      <c r="AH223" s="13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s="57" customFormat="1" x14ac:dyDescent="0.25">
      <c r="A224" s="1"/>
      <c r="B224" s="17"/>
      <c r="C224" s="58"/>
      <c r="D224" s="2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81"/>
      <c r="AC224" s="1"/>
      <c r="AD224" s="1"/>
      <c r="AE224" s="1"/>
      <c r="AF224" s="1"/>
      <c r="AG224" s="1"/>
      <c r="AH224" s="13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s="57" customFormat="1" x14ac:dyDescent="0.25">
      <c r="A225" s="1"/>
      <c r="B225" s="17"/>
      <c r="C225" s="58"/>
      <c r="D225" s="2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81"/>
      <c r="AC225" s="1"/>
      <c r="AD225" s="1"/>
      <c r="AE225" s="1"/>
      <c r="AF225" s="1"/>
      <c r="AG225" s="1"/>
      <c r="AH225" s="13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s="57" customFormat="1" x14ac:dyDescent="0.25">
      <c r="A226" s="1"/>
      <c r="B226" s="17"/>
      <c r="C226" s="58"/>
      <c r="D226" s="2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81"/>
      <c r="AC226" s="1"/>
      <c r="AD226" s="1"/>
      <c r="AE226" s="1"/>
      <c r="AF226" s="1"/>
      <c r="AG226" s="1"/>
      <c r="AH226" s="13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s="57" customFormat="1" x14ac:dyDescent="0.25">
      <c r="A227" s="1"/>
      <c r="B227" s="17"/>
      <c r="C227" s="58"/>
      <c r="D227" s="2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81"/>
      <c r="AC227" s="1"/>
      <c r="AD227" s="1"/>
      <c r="AE227" s="1"/>
      <c r="AF227" s="1"/>
      <c r="AG227" s="1"/>
      <c r="AH227" s="13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s="57" customFormat="1" x14ac:dyDescent="0.25">
      <c r="A228" s="1"/>
      <c r="B228" s="17"/>
      <c r="C228" s="58"/>
      <c r="D228" s="2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81"/>
      <c r="AC228" s="1"/>
      <c r="AD228" s="1"/>
      <c r="AE228" s="1"/>
      <c r="AF228" s="1"/>
      <c r="AG228" s="1"/>
      <c r="AH228" s="13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s="57" customFormat="1" x14ac:dyDescent="0.25">
      <c r="A229" s="1"/>
      <c r="B229" s="17"/>
      <c r="C229" s="58"/>
      <c r="D229" s="2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81"/>
      <c r="AC229" s="1"/>
      <c r="AD229" s="1"/>
      <c r="AE229" s="1"/>
      <c r="AF229" s="1"/>
      <c r="AG229" s="1"/>
      <c r="AH229" s="13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s="57" customFormat="1" x14ac:dyDescent="0.25">
      <c r="A230" s="1"/>
      <c r="B230" s="17"/>
      <c r="C230" s="58"/>
      <c r="D230" s="2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81"/>
      <c r="AC230" s="1"/>
      <c r="AD230" s="1"/>
      <c r="AE230" s="1"/>
      <c r="AF230" s="1"/>
      <c r="AG230" s="1"/>
      <c r="AH230" s="13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s="57" customFormat="1" x14ac:dyDescent="0.25">
      <c r="A231" s="1"/>
      <c r="B231" s="17"/>
      <c r="C231" s="58"/>
      <c r="D231" s="2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81"/>
      <c r="AC231" s="1"/>
      <c r="AD231" s="1"/>
      <c r="AE231" s="1"/>
      <c r="AF231" s="1"/>
      <c r="AG231" s="1"/>
      <c r="AH231" s="13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s="57" customFormat="1" x14ac:dyDescent="0.25">
      <c r="A232" s="1"/>
      <c r="B232" s="17"/>
      <c r="C232" s="58"/>
      <c r="D232" s="2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81"/>
      <c r="AC232" s="1"/>
      <c r="AD232" s="1"/>
      <c r="AE232" s="1"/>
      <c r="AF232" s="1"/>
      <c r="AG232" s="1"/>
      <c r="AH232" s="13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s="57" customFormat="1" x14ac:dyDescent="0.25">
      <c r="A233" s="1"/>
      <c r="B233" s="17"/>
      <c r="C233" s="58"/>
      <c r="D233" s="2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81"/>
      <c r="AC233" s="1"/>
      <c r="AD233" s="1"/>
      <c r="AE233" s="1"/>
      <c r="AF233" s="1"/>
      <c r="AG233" s="1"/>
      <c r="AH233" s="13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s="57" customFormat="1" x14ac:dyDescent="0.25">
      <c r="A234" s="1"/>
      <c r="B234" s="17"/>
      <c r="C234" s="58"/>
      <c r="D234" s="2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81"/>
      <c r="AC234" s="1"/>
      <c r="AD234" s="1"/>
      <c r="AE234" s="1"/>
      <c r="AF234" s="1"/>
      <c r="AG234" s="1"/>
      <c r="AH234" s="13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s="57" customFormat="1" x14ac:dyDescent="0.25">
      <c r="A235" s="1"/>
      <c r="B235" s="17"/>
      <c r="C235" s="58"/>
      <c r="D235" s="2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81"/>
      <c r="AC235" s="1"/>
      <c r="AD235" s="1"/>
      <c r="AE235" s="1"/>
      <c r="AF235" s="1"/>
      <c r="AG235" s="1"/>
      <c r="AH235" s="13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s="57" customFormat="1" x14ac:dyDescent="0.25">
      <c r="A236" s="1"/>
      <c r="B236" s="17"/>
      <c r="C236" s="58"/>
      <c r="D236" s="2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81"/>
      <c r="AC236" s="1"/>
      <c r="AD236" s="1"/>
      <c r="AE236" s="1"/>
      <c r="AF236" s="1"/>
      <c r="AG236" s="1"/>
      <c r="AH236" s="13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s="57" customFormat="1" x14ac:dyDescent="0.25">
      <c r="A237" s="1"/>
      <c r="B237" s="17"/>
      <c r="C237" s="58"/>
      <c r="D237" s="2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81"/>
      <c r="AC237" s="1"/>
      <c r="AD237" s="1"/>
      <c r="AE237" s="1"/>
      <c r="AF237" s="1"/>
      <c r="AG237" s="1"/>
      <c r="AH237" s="13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spans="1:49" s="57" customFormat="1" x14ac:dyDescent="0.25">
      <c r="A238" s="1"/>
      <c r="B238" s="17"/>
      <c r="C238" s="58"/>
      <c r="D238" s="2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81"/>
      <c r="AC238" s="1"/>
      <c r="AD238" s="1"/>
      <c r="AE238" s="1"/>
      <c r="AF238" s="1"/>
      <c r="AG238" s="1"/>
      <c r="AH238" s="13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s="57" customFormat="1" x14ac:dyDescent="0.25">
      <c r="A239" s="1"/>
      <c r="B239" s="17"/>
      <c r="C239" s="58"/>
      <c r="D239" s="2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81"/>
      <c r="AC239" s="1"/>
      <c r="AD239" s="1"/>
      <c r="AE239" s="1"/>
      <c r="AF239" s="1"/>
      <c r="AG239" s="1"/>
      <c r="AH239" s="13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s="57" customFormat="1" x14ac:dyDescent="0.25">
      <c r="A240" s="1"/>
      <c r="B240" s="17"/>
      <c r="C240" s="58"/>
      <c r="D240" s="2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81"/>
      <c r="AC240" s="1"/>
      <c r="AD240" s="1"/>
      <c r="AE240" s="1"/>
      <c r="AF240" s="1"/>
      <c r="AG240" s="1"/>
      <c r="AH240" s="13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s="57" customFormat="1" x14ac:dyDescent="0.25">
      <c r="A241" s="1"/>
      <c r="B241" s="17"/>
      <c r="C241" s="58"/>
      <c r="D241" s="2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81"/>
      <c r="AC241" s="1"/>
      <c r="AD241" s="1"/>
      <c r="AE241" s="1"/>
      <c r="AF241" s="1"/>
      <c r="AG241" s="1"/>
      <c r="AH241" s="13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s="57" customFormat="1" x14ac:dyDescent="0.25">
      <c r="A242" s="1"/>
      <c r="B242" s="17"/>
      <c r="C242" s="58"/>
      <c r="D242" s="2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81"/>
      <c r="AC242" s="1"/>
      <c r="AD242" s="1"/>
      <c r="AE242" s="1"/>
      <c r="AF242" s="1"/>
      <c r="AG242" s="1"/>
      <c r="AH242" s="13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s="57" customFormat="1" x14ac:dyDescent="0.25">
      <c r="A243" s="1"/>
      <c r="B243" s="28"/>
      <c r="C243" s="58"/>
      <c r="D243" s="2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81"/>
      <c r="AC243" s="1"/>
      <c r="AD243" s="1"/>
      <c r="AE243" s="1"/>
      <c r="AF243" s="1"/>
      <c r="AG243" s="1"/>
      <c r="AH243" s="13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s="57" customFormat="1" x14ac:dyDescent="0.25">
      <c r="A244" s="1"/>
      <c r="B244" s="28"/>
      <c r="C244" s="58"/>
      <c r="D244" s="2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81"/>
      <c r="AC244" s="1"/>
      <c r="AD244" s="1"/>
      <c r="AE244" s="1"/>
      <c r="AF244" s="1"/>
      <c r="AG244" s="1"/>
      <c r="AH244" s="13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s="57" customFormat="1" x14ac:dyDescent="0.25">
      <c r="A245" s="1"/>
      <c r="B245" s="28"/>
      <c r="C245" s="58"/>
      <c r="D245" s="2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81"/>
      <c r="AC245" s="1"/>
      <c r="AD245" s="1"/>
      <c r="AE245" s="1"/>
      <c r="AF245" s="1"/>
      <c r="AG245" s="1"/>
      <c r="AH245" s="13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s="57" customFormat="1" x14ac:dyDescent="0.25">
      <c r="A246" s="1"/>
      <c r="B246" s="28"/>
      <c r="C246" s="58"/>
      <c r="D246" s="2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81"/>
      <c r="AC246" s="1"/>
      <c r="AD246" s="1"/>
      <c r="AE246" s="1"/>
      <c r="AF246" s="1"/>
      <c r="AG246" s="1"/>
      <c r="AH246" s="13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s="57" customFormat="1" x14ac:dyDescent="0.25">
      <c r="A247" s="1"/>
      <c r="B247" s="28"/>
      <c r="C247" s="58"/>
      <c r="D247" s="2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81"/>
      <c r="AC247" s="1"/>
      <c r="AD247" s="1"/>
      <c r="AE247" s="1"/>
      <c r="AF247" s="1"/>
      <c r="AG247" s="1"/>
      <c r="AH247" s="13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s="57" customFormat="1" x14ac:dyDescent="0.25">
      <c r="A248" s="1"/>
      <c r="B248" s="28"/>
      <c r="C248" s="58"/>
      <c r="D248" s="2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81"/>
      <c r="AC248" s="1"/>
      <c r="AD248" s="1"/>
      <c r="AE248" s="1"/>
      <c r="AF248" s="1"/>
      <c r="AG248" s="1"/>
      <c r="AH248" s="13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s="57" customFormat="1" x14ac:dyDescent="0.25">
      <c r="A249" s="1"/>
      <c r="B249" s="28"/>
      <c r="C249" s="58"/>
      <c r="D249" s="2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81"/>
      <c r="AC249" s="1"/>
      <c r="AD249" s="1"/>
      <c r="AE249" s="1"/>
      <c r="AF249" s="1"/>
      <c r="AG249" s="1"/>
      <c r="AH249" s="13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s="57" customFormat="1" x14ac:dyDescent="0.25">
      <c r="A250" s="1"/>
      <c r="B250" s="28"/>
      <c r="C250" s="58"/>
      <c r="D250" s="2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81"/>
      <c r="AC250" s="1"/>
      <c r="AD250" s="1"/>
      <c r="AE250" s="1"/>
      <c r="AF250" s="1"/>
      <c r="AG250" s="1"/>
      <c r="AH250" s="13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s="57" customFormat="1" x14ac:dyDescent="0.25">
      <c r="A251" s="1"/>
      <c r="B251" s="28"/>
      <c r="C251" s="58"/>
      <c r="D251" s="2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81"/>
      <c r="AC251" s="1"/>
      <c r="AD251" s="1"/>
      <c r="AE251" s="1"/>
      <c r="AF251" s="1"/>
      <c r="AG251" s="1"/>
      <c r="AH251" s="13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s="57" customFormat="1" x14ac:dyDescent="0.25">
      <c r="A252" s="1"/>
      <c r="B252" s="28"/>
      <c r="C252" s="58"/>
      <c r="D252" s="2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81"/>
      <c r="AC252" s="1"/>
      <c r="AD252" s="1"/>
      <c r="AE252" s="1"/>
      <c r="AF252" s="1"/>
      <c r="AG252" s="1"/>
      <c r="AH252" s="13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s="57" customFormat="1" x14ac:dyDescent="0.25">
      <c r="A253" s="1"/>
      <c r="B253" s="28"/>
      <c r="C253" s="58"/>
      <c r="D253" s="2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81"/>
      <c r="AC253" s="1"/>
      <c r="AD253" s="1"/>
      <c r="AE253" s="1"/>
      <c r="AF253" s="1"/>
      <c r="AG253" s="1"/>
      <c r="AH253" s="13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s="57" customFormat="1" x14ac:dyDescent="0.25">
      <c r="A254" s="1"/>
      <c r="B254" s="28"/>
      <c r="C254" s="58"/>
      <c r="D254" s="2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81"/>
      <c r="AC254" s="1"/>
      <c r="AD254" s="1"/>
      <c r="AE254" s="1"/>
      <c r="AF254" s="1"/>
      <c r="AG254" s="1"/>
      <c r="AH254" s="13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s="57" customFormat="1" x14ac:dyDescent="0.25">
      <c r="A255" s="1"/>
      <c r="B255" s="28"/>
      <c r="C255" s="58"/>
      <c r="D255" s="2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81"/>
      <c r="AC255" s="1"/>
      <c r="AD255" s="1"/>
      <c r="AE255" s="1"/>
      <c r="AF255" s="1"/>
      <c r="AG255" s="1"/>
      <c r="AH255" s="13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s="57" customFormat="1" x14ac:dyDescent="0.25">
      <c r="A256" s="1"/>
      <c r="B256" s="28"/>
      <c r="C256" s="58"/>
      <c r="D256" s="2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81"/>
      <c r="AC256" s="1"/>
      <c r="AD256" s="1"/>
      <c r="AE256" s="1"/>
      <c r="AF256" s="1"/>
      <c r="AG256" s="1"/>
      <c r="AH256" s="13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s="57" customFormat="1" x14ac:dyDescent="0.25">
      <c r="A257" s="1"/>
      <c r="B257" s="28"/>
      <c r="C257" s="58"/>
      <c r="D257" s="2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81"/>
      <c r="AC257" s="1"/>
      <c r="AD257" s="1"/>
      <c r="AE257" s="1"/>
      <c r="AF257" s="1"/>
      <c r="AG257" s="1"/>
      <c r="AH257" s="13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s="57" customFormat="1" x14ac:dyDescent="0.25">
      <c r="A258" s="1"/>
      <c r="B258" s="28"/>
      <c r="C258" s="58"/>
      <c r="D258" s="2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81"/>
      <c r="AC258" s="1"/>
      <c r="AD258" s="1"/>
      <c r="AE258" s="1"/>
      <c r="AF258" s="1"/>
      <c r="AG258" s="1"/>
      <c r="AH258" s="13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s="57" customFormat="1" x14ac:dyDescent="0.25">
      <c r="A259" s="1"/>
      <c r="B259" s="28"/>
      <c r="C259" s="58"/>
      <c r="D259" s="2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81"/>
      <c r="AC259" s="1"/>
      <c r="AD259" s="1"/>
      <c r="AE259" s="1"/>
      <c r="AF259" s="1"/>
      <c r="AG259" s="1"/>
      <c r="AH259" s="13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s="57" customFormat="1" x14ac:dyDescent="0.25">
      <c r="A260" s="1"/>
      <c r="B260" s="28"/>
      <c r="C260" s="58"/>
      <c r="D260" s="2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81"/>
      <c r="AC260" s="1"/>
      <c r="AD260" s="1"/>
      <c r="AE260" s="1"/>
      <c r="AF260" s="1"/>
      <c r="AG260" s="1"/>
      <c r="AH260" s="13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s="57" customFormat="1" x14ac:dyDescent="0.25">
      <c r="A261" s="1"/>
      <c r="B261" s="28"/>
      <c r="C261" s="58"/>
      <c r="D261" s="2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81"/>
      <c r="AC261" s="1"/>
      <c r="AD261" s="1"/>
      <c r="AE261" s="1"/>
      <c r="AF261" s="1"/>
      <c r="AG261" s="1"/>
      <c r="AH261" s="13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s="57" customFormat="1" x14ac:dyDescent="0.25">
      <c r="A262" s="1"/>
      <c r="B262" s="28"/>
      <c r="C262" s="58"/>
      <c r="D262" s="2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81"/>
      <c r="AC262" s="1"/>
      <c r="AD262" s="1"/>
      <c r="AE262" s="1"/>
      <c r="AF262" s="1"/>
      <c r="AG262" s="1"/>
      <c r="AH262" s="13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s="57" customFormat="1" x14ac:dyDescent="0.25">
      <c r="A263" s="1"/>
      <c r="B263" s="28"/>
      <c r="C263" s="58"/>
      <c r="D263" s="2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81"/>
      <c r="AC263" s="1"/>
      <c r="AD263" s="1"/>
      <c r="AE263" s="1"/>
      <c r="AF263" s="1"/>
      <c r="AG263" s="1"/>
      <c r="AH263" s="13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s="57" customFormat="1" x14ac:dyDescent="0.25">
      <c r="A264" s="1"/>
      <c r="B264" s="28"/>
      <c r="C264" s="58"/>
      <c r="D264" s="2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81"/>
      <c r="AC264" s="1"/>
      <c r="AD264" s="1"/>
      <c r="AE264" s="1"/>
      <c r="AF264" s="1"/>
      <c r="AG264" s="1"/>
      <c r="AH264" s="13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s="57" customFormat="1" x14ac:dyDescent="0.25">
      <c r="A265" s="1"/>
      <c r="B265" s="28"/>
      <c r="C265" s="58"/>
      <c r="D265" s="2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81"/>
      <c r="AC265" s="1"/>
      <c r="AD265" s="1"/>
      <c r="AE265" s="1"/>
      <c r="AF265" s="1"/>
      <c r="AG265" s="1"/>
      <c r="AH265" s="13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s="57" customFormat="1" x14ac:dyDescent="0.25">
      <c r="A266" s="1"/>
      <c r="B266" s="28"/>
      <c r="C266" s="58"/>
      <c r="D266" s="2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81"/>
      <c r="AC266" s="1"/>
      <c r="AD266" s="1"/>
      <c r="AE266" s="1"/>
      <c r="AF266" s="1"/>
      <c r="AG266" s="1"/>
      <c r="AH266" s="13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s="57" customFormat="1" x14ac:dyDescent="0.25">
      <c r="A267" s="1"/>
      <c r="B267" s="28"/>
      <c r="C267" s="58"/>
      <c r="D267" s="2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81"/>
      <c r="AC267" s="1"/>
      <c r="AD267" s="1"/>
      <c r="AE267" s="1"/>
      <c r="AF267" s="1"/>
      <c r="AG267" s="1"/>
      <c r="AH267" s="13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s="57" customFormat="1" x14ac:dyDescent="0.25">
      <c r="A268" s="1"/>
      <c r="B268" s="28"/>
      <c r="C268" s="58"/>
      <c r="D268" s="2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81"/>
      <c r="AC268" s="1"/>
      <c r="AD268" s="1"/>
      <c r="AE268" s="1"/>
      <c r="AF268" s="1"/>
      <c r="AG268" s="1"/>
      <c r="AH268" s="13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s="57" customFormat="1" x14ac:dyDescent="0.25">
      <c r="A269" s="1"/>
      <c r="B269" s="28"/>
      <c r="C269" s="58"/>
      <c r="D269" s="2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81"/>
      <c r="AC269" s="1"/>
      <c r="AD269" s="1"/>
      <c r="AE269" s="1"/>
      <c r="AF269" s="1"/>
      <c r="AG269" s="1"/>
      <c r="AH269" s="13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s="57" customFormat="1" x14ac:dyDescent="0.25">
      <c r="A270" s="1"/>
      <c r="B270" s="28"/>
      <c r="C270" s="58"/>
      <c r="D270" s="2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81"/>
      <c r="AC270" s="1"/>
      <c r="AD270" s="1"/>
      <c r="AE270" s="1"/>
      <c r="AF270" s="1"/>
      <c r="AG270" s="1"/>
      <c r="AH270" s="13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s="57" customFormat="1" x14ac:dyDescent="0.25">
      <c r="A271" s="1"/>
      <c r="B271" s="28"/>
      <c r="C271" s="58"/>
      <c r="D271" s="2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81"/>
      <c r="AC271" s="1"/>
      <c r="AD271" s="1"/>
      <c r="AE271" s="1"/>
      <c r="AF271" s="1"/>
      <c r="AG271" s="1"/>
      <c r="AH271" s="13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s="57" customFormat="1" x14ac:dyDescent="0.25">
      <c r="A272" s="1"/>
      <c r="B272" s="28"/>
      <c r="C272" s="58"/>
      <c r="D272" s="2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81"/>
      <c r="AC272" s="1"/>
      <c r="AD272" s="1"/>
      <c r="AE272" s="1"/>
      <c r="AF272" s="1"/>
      <c r="AG272" s="1"/>
      <c r="AH272" s="13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s="57" customFormat="1" x14ac:dyDescent="0.25">
      <c r="A273" s="1"/>
      <c r="B273" s="28"/>
      <c r="C273" s="58"/>
      <c r="D273" s="2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81"/>
      <c r="AC273" s="1"/>
      <c r="AD273" s="1"/>
      <c r="AE273" s="1"/>
      <c r="AF273" s="1"/>
      <c r="AG273" s="1"/>
      <c r="AH273" s="13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s="57" customFormat="1" x14ac:dyDescent="0.25">
      <c r="A274" s="1"/>
      <c r="B274" s="28"/>
      <c r="C274" s="58"/>
      <c r="D274" s="2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81"/>
      <c r="AC274" s="1"/>
      <c r="AD274" s="1"/>
      <c r="AE274" s="1"/>
      <c r="AF274" s="1"/>
      <c r="AG274" s="1"/>
      <c r="AH274" s="13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s="57" customFormat="1" x14ac:dyDescent="0.25">
      <c r="A275" s="1"/>
      <c r="B275" s="28"/>
      <c r="C275" s="58"/>
      <c r="D275" s="2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81"/>
      <c r="AC275" s="1"/>
      <c r="AD275" s="1"/>
      <c r="AE275" s="1"/>
      <c r="AF275" s="1"/>
      <c r="AG275" s="1"/>
      <c r="AH275" s="13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s="57" customFormat="1" x14ac:dyDescent="0.25">
      <c r="A276" s="1"/>
      <c r="B276" s="28"/>
      <c r="C276" s="58"/>
      <c r="D276" s="2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81"/>
      <c r="AC276" s="1"/>
      <c r="AD276" s="1"/>
      <c r="AE276" s="1"/>
      <c r="AF276" s="1"/>
      <c r="AG276" s="1"/>
      <c r="AH276" s="13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s="57" customFormat="1" x14ac:dyDescent="0.25">
      <c r="A277" s="1"/>
      <c r="B277" s="28"/>
      <c r="C277" s="58"/>
      <c r="D277" s="2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81"/>
      <c r="AC277" s="1"/>
      <c r="AD277" s="1"/>
      <c r="AE277" s="1"/>
      <c r="AF277" s="1"/>
      <c r="AG277" s="1"/>
      <c r="AH277" s="13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s="57" customFormat="1" x14ac:dyDescent="0.25">
      <c r="A278" s="1"/>
      <c r="B278" s="28"/>
      <c r="C278" s="58"/>
      <c r="D278" s="2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81"/>
      <c r="AC278" s="1"/>
      <c r="AD278" s="1"/>
      <c r="AE278" s="1"/>
      <c r="AF278" s="1"/>
      <c r="AG278" s="1"/>
      <c r="AH278" s="13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s="57" customFormat="1" x14ac:dyDescent="0.25">
      <c r="A279" s="1"/>
      <c r="B279" s="28"/>
      <c r="C279" s="58"/>
      <c r="D279" s="2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81"/>
      <c r="AC279" s="1"/>
      <c r="AD279" s="1"/>
      <c r="AE279" s="1"/>
      <c r="AF279" s="1"/>
      <c r="AG279" s="1"/>
      <c r="AH279" s="13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s="57" customFormat="1" x14ac:dyDescent="0.25">
      <c r="A280" s="1"/>
      <c r="B280" s="28"/>
      <c r="C280" s="58"/>
      <c r="D280" s="2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81"/>
      <c r="AC280" s="1"/>
      <c r="AD280" s="1"/>
      <c r="AE280" s="1"/>
      <c r="AF280" s="1"/>
      <c r="AG280" s="1"/>
      <c r="AH280" s="13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s="57" customFormat="1" x14ac:dyDescent="0.25">
      <c r="A281" s="1"/>
      <c r="B281" s="28"/>
      <c r="C281" s="58"/>
      <c r="D281" s="2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81"/>
      <c r="AC281" s="1"/>
      <c r="AD281" s="1"/>
      <c r="AE281" s="1"/>
      <c r="AF281" s="1"/>
      <c r="AG281" s="1"/>
      <c r="AH281" s="13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s="57" customFormat="1" x14ac:dyDescent="0.25">
      <c r="A282" s="1"/>
      <c r="B282" s="28"/>
      <c r="C282" s="58"/>
      <c r="D282" s="2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81"/>
      <c r="AC282" s="1"/>
      <c r="AD282" s="1"/>
      <c r="AE282" s="1"/>
      <c r="AF282" s="1"/>
      <c r="AG282" s="1"/>
      <c r="AH282" s="13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s="57" customFormat="1" x14ac:dyDescent="0.25">
      <c r="A283" s="1"/>
      <c r="B283" s="28"/>
      <c r="C283" s="58"/>
      <c r="D283" s="2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81"/>
      <c r="AC283" s="1"/>
      <c r="AD283" s="1"/>
      <c r="AE283" s="1"/>
      <c r="AF283" s="1"/>
      <c r="AG283" s="1"/>
      <c r="AH283" s="13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s="57" customFormat="1" x14ac:dyDescent="0.25">
      <c r="A284" s="1"/>
      <c r="B284" s="28"/>
      <c r="C284" s="58"/>
      <c r="D284" s="2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81"/>
      <c r="AC284" s="1"/>
      <c r="AD284" s="1"/>
      <c r="AE284" s="1"/>
      <c r="AF284" s="1"/>
      <c r="AG284" s="1"/>
      <c r="AH284" s="13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s="57" customFormat="1" x14ac:dyDescent="0.25">
      <c r="A285" s="1"/>
      <c r="B285" s="28"/>
      <c r="C285" s="58"/>
      <c r="D285" s="2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81"/>
      <c r="AC285" s="1"/>
      <c r="AD285" s="1"/>
      <c r="AE285" s="1"/>
      <c r="AF285" s="1"/>
      <c r="AG285" s="1"/>
      <c r="AH285" s="13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s="57" customFormat="1" x14ac:dyDescent="0.25">
      <c r="A286" s="1"/>
      <c r="B286" s="28"/>
      <c r="C286" s="58"/>
      <c r="D286" s="2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81"/>
      <c r="AC286" s="1"/>
      <c r="AD286" s="1"/>
      <c r="AE286" s="1"/>
      <c r="AF286" s="1"/>
      <c r="AG286" s="1"/>
      <c r="AH286" s="13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s="57" customFormat="1" x14ac:dyDescent="0.25">
      <c r="A287" s="1"/>
      <c r="B287" s="28"/>
      <c r="C287" s="58"/>
      <c r="D287" s="2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81"/>
      <c r="AC287" s="1"/>
      <c r="AD287" s="1"/>
      <c r="AE287" s="1"/>
      <c r="AF287" s="1"/>
      <c r="AG287" s="1"/>
      <c r="AH287" s="13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s="57" customFormat="1" x14ac:dyDescent="0.25">
      <c r="A288" s="1"/>
      <c r="B288" s="28"/>
      <c r="C288" s="58"/>
      <c r="D288" s="2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81"/>
      <c r="AC288" s="1"/>
      <c r="AD288" s="1"/>
      <c r="AE288" s="1"/>
      <c r="AF288" s="1"/>
      <c r="AG288" s="1"/>
      <c r="AH288" s="13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s="57" customFormat="1" x14ac:dyDescent="0.25">
      <c r="A289" s="1"/>
      <c r="B289" s="28"/>
      <c r="C289" s="58"/>
      <c r="D289" s="2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81"/>
      <c r="AC289" s="1"/>
      <c r="AD289" s="1"/>
      <c r="AE289" s="1"/>
      <c r="AF289" s="1"/>
      <c r="AG289" s="1"/>
      <c r="AH289" s="13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s="57" customFormat="1" x14ac:dyDescent="0.25">
      <c r="A290" s="1"/>
      <c r="B290" s="28"/>
      <c r="C290" s="58"/>
      <c r="D290" s="2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81"/>
      <c r="AC290" s="1"/>
      <c r="AD290" s="1"/>
      <c r="AE290" s="1"/>
      <c r="AF290" s="1"/>
      <c r="AG290" s="1"/>
      <c r="AH290" s="13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s="57" customFormat="1" x14ac:dyDescent="0.25">
      <c r="A291" s="1"/>
      <c r="B291" s="28"/>
      <c r="C291" s="58"/>
      <c r="D291" s="2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81"/>
      <c r="AC291" s="1"/>
      <c r="AD291" s="1"/>
      <c r="AE291" s="1"/>
      <c r="AF291" s="1"/>
      <c r="AG291" s="1"/>
      <c r="AH291" s="13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s="57" customFormat="1" x14ac:dyDescent="0.25">
      <c r="A292" s="1"/>
      <c r="B292" s="28"/>
      <c r="C292" s="58"/>
      <c r="D292" s="2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81"/>
      <c r="AC292" s="1"/>
      <c r="AD292" s="1"/>
      <c r="AE292" s="1"/>
      <c r="AF292" s="1"/>
      <c r="AG292" s="1"/>
      <c r="AH292" s="13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s="57" customFormat="1" x14ac:dyDescent="0.25">
      <c r="A293" s="1"/>
      <c r="B293" s="28"/>
      <c r="C293" s="58"/>
      <c r="D293" s="2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81"/>
      <c r="AC293" s="1"/>
      <c r="AD293" s="1"/>
      <c r="AE293" s="1"/>
      <c r="AF293" s="1"/>
      <c r="AG293" s="1"/>
      <c r="AH293" s="13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s="57" customFormat="1" x14ac:dyDescent="0.25">
      <c r="A294" s="1"/>
      <c r="B294" s="28"/>
      <c r="C294" s="58"/>
      <c r="D294" s="2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81"/>
      <c r="AC294" s="1"/>
      <c r="AD294" s="1"/>
      <c r="AE294" s="1"/>
      <c r="AF294" s="1"/>
      <c r="AG294" s="1"/>
      <c r="AH294" s="13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s="57" customFormat="1" x14ac:dyDescent="0.25">
      <c r="A295" s="1"/>
      <c r="B295" s="28"/>
      <c r="C295" s="58"/>
      <c r="D295" s="2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81"/>
      <c r="AC295" s="1"/>
      <c r="AD295" s="1"/>
      <c r="AE295" s="1"/>
      <c r="AF295" s="1"/>
      <c r="AG295" s="1"/>
      <c r="AH295" s="13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s="57" customFormat="1" x14ac:dyDescent="0.25">
      <c r="A296" s="1"/>
      <c r="B296" s="28"/>
      <c r="C296" s="58"/>
      <c r="D296" s="2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81"/>
      <c r="AC296" s="1"/>
      <c r="AD296" s="1"/>
      <c r="AE296" s="1"/>
      <c r="AF296" s="1"/>
      <c r="AG296" s="1"/>
      <c r="AH296" s="13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s="57" customFormat="1" x14ac:dyDescent="0.25">
      <c r="A297" s="1"/>
      <c r="B297" s="28"/>
      <c r="C297" s="58"/>
      <c r="D297" s="2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81"/>
      <c r="AC297" s="1"/>
      <c r="AD297" s="1"/>
      <c r="AE297" s="1"/>
      <c r="AF297" s="1"/>
      <c r="AG297" s="1"/>
      <c r="AH297" s="13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s="57" customFormat="1" x14ac:dyDescent="0.25">
      <c r="A298" s="1"/>
      <c r="B298" s="28"/>
      <c r="C298" s="58"/>
      <c r="D298" s="2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81"/>
      <c r="AC298" s="1"/>
      <c r="AD298" s="1"/>
      <c r="AE298" s="1"/>
      <c r="AF298" s="1"/>
      <c r="AG298" s="1"/>
      <c r="AH298" s="13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s="57" customFormat="1" x14ac:dyDescent="0.25">
      <c r="A299" s="1"/>
      <c r="B299" s="28"/>
      <c r="C299" s="58"/>
      <c r="D299" s="2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81"/>
      <c r="AC299" s="1"/>
      <c r="AD299" s="1"/>
      <c r="AE299" s="1"/>
      <c r="AF299" s="1"/>
      <c r="AG299" s="1"/>
      <c r="AH299" s="13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s="57" customFormat="1" x14ac:dyDescent="0.25">
      <c r="A300" s="1"/>
      <c r="B300" s="28"/>
      <c r="C300" s="58"/>
      <c r="D300" s="2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81"/>
      <c r="AC300" s="1"/>
      <c r="AD300" s="1"/>
      <c r="AE300" s="1"/>
      <c r="AF300" s="1"/>
      <c r="AG300" s="1"/>
      <c r="AH300" s="13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s="57" customFormat="1" x14ac:dyDescent="0.25">
      <c r="A301" s="1"/>
      <c r="B301" s="28"/>
      <c r="C301" s="58"/>
      <c r="D301" s="2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81"/>
      <c r="AC301" s="1"/>
      <c r="AD301" s="1"/>
      <c r="AE301" s="1"/>
      <c r="AF301" s="1"/>
      <c r="AG301" s="1"/>
      <c r="AH301" s="13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s="57" customFormat="1" x14ac:dyDescent="0.25">
      <c r="A302" s="1"/>
      <c r="B302" s="28"/>
      <c r="C302" s="58"/>
      <c r="D302" s="2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81"/>
      <c r="AC302" s="1"/>
      <c r="AD302" s="1"/>
      <c r="AE302" s="1"/>
      <c r="AF302" s="1"/>
      <c r="AG302" s="1"/>
      <c r="AH302" s="13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s="57" customFormat="1" x14ac:dyDescent="0.25">
      <c r="A303" s="1"/>
      <c r="B303" s="28"/>
      <c r="C303" s="58"/>
      <c r="D303" s="2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81"/>
      <c r="AC303" s="1"/>
      <c r="AD303" s="1"/>
      <c r="AE303" s="1"/>
      <c r="AF303" s="1"/>
      <c r="AG303" s="1"/>
      <c r="AH303" s="13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s="57" customFormat="1" x14ac:dyDescent="0.25">
      <c r="A304" s="1"/>
      <c r="B304" s="28"/>
      <c r="C304" s="58"/>
      <c r="D304" s="2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81"/>
      <c r="AC304" s="1"/>
      <c r="AD304" s="1"/>
      <c r="AE304" s="1"/>
      <c r="AF304" s="1"/>
      <c r="AG304" s="1"/>
      <c r="AH304" s="13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s="57" customFormat="1" x14ac:dyDescent="0.25">
      <c r="A305" s="1"/>
      <c r="B305" s="28"/>
      <c r="C305" s="58"/>
      <c r="D305" s="2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81"/>
      <c r="AC305" s="1"/>
      <c r="AD305" s="1"/>
      <c r="AE305" s="1"/>
      <c r="AF305" s="1"/>
      <c r="AG305" s="1"/>
      <c r="AH305" s="13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s="57" customFormat="1" x14ac:dyDescent="0.25">
      <c r="A306" s="1"/>
      <c r="B306" s="28"/>
      <c r="C306" s="58"/>
      <c r="D306" s="2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81"/>
      <c r="AC306" s="1"/>
      <c r="AD306" s="1"/>
      <c r="AE306" s="1"/>
      <c r="AF306" s="1"/>
      <c r="AG306" s="1"/>
      <c r="AH306" s="13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spans="1:49" s="57" customFormat="1" x14ac:dyDescent="0.25">
      <c r="A307" s="1"/>
      <c r="B307" s="28"/>
      <c r="C307" s="58"/>
      <c r="D307" s="2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81"/>
      <c r="AC307" s="1"/>
      <c r="AD307" s="1"/>
      <c r="AE307" s="1"/>
      <c r="AF307" s="1"/>
      <c r="AG307" s="1"/>
      <c r="AH307" s="13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s="57" customFormat="1" x14ac:dyDescent="0.25">
      <c r="A308" s="1"/>
      <c r="B308" s="28"/>
      <c r="C308" s="58"/>
      <c r="D308" s="2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81"/>
      <c r="AC308" s="1"/>
      <c r="AD308" s="1"/>
      <c r="AE308" s="1"/>
      <c r="AF308" s="1"/>
      <c r="AG308" s="1"/>
      <c r="AH308" s="13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s="57" customFormat="1" x14ac:dyDescent="0.25">
      <c r="A309" s="1"/>
      <c r="B309" s="28"/>
      <c r="C309" s="58"/>
      <c r="D309" s="2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81"/>
      <c r="AC309" s="1"/>
      <c r="AD309" s="1"/>
      <c r="AE309" s="1"/>
      <c r="AF309" s="1"/>
      <c r="AG309" s="1"/>
      <c r="AH309" s="13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s="57" customFormat="1" x14ac:dyDescent="0.25">
      <c r="A310" s="1"/>
      <c r="B310" s="28"/>
      <c r="C310" s="58"/>
      <c r="D310" s="2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81"/>
      <c r="AC310" s="1"/>
      <c r="AD310" s="1"/>
      <c r="AE310" s="1"/>
      <c r="AF310" s="1"/>
      <c r="AG310" s="1"/>
      <c r="AH310" s="13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s="57" customFormat="1" x14ac:dyDescent="0.25">
      <c r="A311" s="1"/>
      <c r="B311" s="28"/>
      <c r="C311" s="58"/>
      <c r="D311" s="2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81"/>
      <c r="AC311" s="1"/>
      <c r="AD311" s="1"/>
      <c r="AE311" s="1"/>
      <c r="AF311" s="1"/>
      <c r="AG311" s="1"/>
      <c r="AH311" s="13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s="57" customFormat="1" x14ac:dyDescent="0.25">
      <c r="A312" s="1"/>
      <c r="B312" s="28"/>
      <c r="C312" s="58"/>
      <c r="D312" s="2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81"/>
      <c r="AC312" s="1"/>
      <c r="AD312" s="1"/>
      <c r="AE312" s="1"/>
      <c r="AF312" s="1"/>
      <c r="AG312" s="1"/>
      <c r="AH312" s="13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s="57" customFormat="1" x14ac:dyDescent="0.25">
      <c r="A313" s="1"/>
      <c r="B313" s="28"/>
      <c r="C313" s="58"/>
      <c r="D313" s="2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81"/>
      <c r="AC313" s="1"/>
      <c r="AD313" s="1"/>
      <c r="AE313" s="1"/>
      <c r="AF313" s="1"/>
      <c r="AG313" s="1"/>
      <c r="AH313" s="13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s="57" customFormat="1" x14ac:dyDescent="0.25">
      <c r="A314" s="1"/>
      <c r="B314" s="28"/>
      <c r="C314" s="58"/>
      <c r="D314" s="2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81"/>
      <c r="AC314" s="1"/>
      <c r="AD314" s="1"/>
      <c r="AE314" s="1"/>
      <c r="AF314" s="1"/>
      <c r="AG314" s="1"/>
      <c r="AH314" s="13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s="57" customFormat="1" x14ac:dyDescent="0.25">
      <c r="A315" s="1"/>
      <c r="B315" s="28"/>
      <c r="C315" s="58"/>
      <c r="D315" s="2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81"/>
      <c r="AC315" s="1"/>
      <c r="AD315" s="1"/>
      <c r="AE315" s="1"/>
      <c r="AF315" s="1"/>
      <c r="AG315" s="1"/>
      <c r="AH315" s="13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s="57" customFormat="1" x14ac:dyDescent="0.25">
      <c r="A316" s="1"/>
      <c r="B316" s="28"/>
      <c r="C316" s="58"/>
      <c r="D316" s="2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81"/>
      <c r="AC316" s="1"/>
      <c r="AD316" s="1"/>
      <c r="AE316" s="1"/>
      <c r="AF316" s="1"/>
      <c r="AG316" s="1"/>
      <c r="AH316" s="13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s="57" customFormat="1" x14ac:dyDescent="0.25">
      <c r="A317" s="1"/>
      <c r="B317" s="28"/>
      <c r="C317" s="58"/>
      <c r="D317" s="2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81"/>
      <c r="AC317" s="1"/>
      <c r="AD317" s="1"/>
      <c r="AE317" s="1"/>
      <c r="AF317" s="1"/>
      <c r="AG317" s="1"/>
      <c r="AH317" s="13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s="57" customFormat="1" x14ac:dyDescent="0.25">
      <c r="A318" s="1"/>
      <c r="B318" s="28"/>
      <c r="C318" s="58"/>
      <c r="D318" s="2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81"/>
      <c r="AC318" s="1"/>
      <c r="AD318" s="1"/>
      <c r="AE318" s="1"/>
      <c r="AF318" s="1"/>
      <c r="AG318" s="1"/>
      <c r="AH318" s="13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s="57" customFormat="1" x14ac:dyDescent="0.25">
      <c r="A319" s="1"/>
      <c r="B319" s="28"/>
      <c r="C319" s="58"/>
      <c r="D319" s="2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81"/>
      <c r="AC319" s="1"/>
      <c r="AD319" s="1"/>
      <c r="AE319" s="1"/>
      <c r="AF319" s="1"/>
      <c r="AG319" s="1"/>
      <c r="AH319" s="13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s="57" customFormat="1" x14ac:dyDescent="0.25">
      <c r="A320" s="1"/>
      <c r="B320" s="28"/>
      <c r="C320" s="58"/>
      <c r="D320" s="2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81"/>
      <c r="AC320" s="1"/>
      <c r="AD320" s="1"/>
      <c r="AE320" s="1"/>
      <c r="AF320" s="1"/>
      <c r="AG320" s="1"/>
      <c r="AH320" s="13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s="57" customFormat="1" x14ac:dyDescent="0.25">
      <c r="A321" s="1"/>
      <c r="B321" s="28"/>
      <c r="C321" s="58"/>
      <c r="D321" s="2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81"/>
      <c r="AC321" s="1"/>
      <c r="AD321" s="1"/>
      <c r="AE321" s="1"/>
      <c r="AF321" s="1"/>
      <c r="AG321" s="1"/>
      <c r="AH321" s="13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s="57" customFormat="1" x14ac:dyDescent="0.25">
      <c r="A322" s="1"/>
      <c r="B322" s="28"/>
      <c r="C322" s="58"/>
      <c r="D322" s="2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81"/>
      <c r="AC322" s="1"/>
      <c r="AD322" s="1"/>
      <c r="AE322" s="1"/>
      <c r="AF322" s="1"/>
      <c r="AG322" s="1"/>
      <c r="AH322" s="13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s="57" customFormat="1" x14ac:dyDescent="0.25">
      <c r="A323" s="1"/>
      <c r="B323" s="28"/>
      <c r="C323" s="58"/>
      <c r="D323" s="2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81"/>
      <c r="AC323" s="1"/>
      <c r="AD323" s="1"/>
      <c r="AE323" s="1"/>
      <c r="AF323" s="1"/>
      <c r="AG323" s="1"/>
      <c r="AH323" s="13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s="57" customFormat="1" x14ac:dyDescent="0.25">
      <c r="A324" s="1"/>
      <c r="B324" s="28"/>
      <c r="C324" s="58"/>
      <c r="D324" s="2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81"/>
      <c r="AC324" s="1"/>
      <c r="AD324" s="1"/>
      <c r="AE324" s="1"/>
      <c r="AF324" s="1"/>
      <c r="AG324" s="1"/>
      <c r="AH324" s="13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s="57" customFormat="1" x14ac:dyDescent="0.25">
      <c r="A325" s="1"/>
      <c r="B325" s="28"/>
      <c r="C325" s="58"/>
      <c r="D325" s="2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81"/>
      <c r="AC325" s="1"/>
      <c r="AD325" s="1"/>
      <c r="AE325" s="1"/>
      <c r="AF325" s="1"/>
      <c r="AG325" s="1"/>
      <c r="AH325" s="13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s="57" customFormat="1" x14ac:dyDescent="0.25">
      <c r="A326" s="1"/>
      <c r="B326" s="28"/>
      <c r="C326" s="58"/>
      <c r="D326" s="2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81"/>
      <c r="AC326" s="1"/>
      <c r="AD326" s="1"/>
      <c r="AE326" s="1"/>
      <c r="AF326" s="1"/>
      <c r="AG326" s="1"/>
      <c r="AH326" s="13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s="57" customFormat="1" x14ac:dyDescent="0.25">
      <c r="A327" s="1"/>
      <c r="B327" s="28"/>
      <c r="C327" s="58"/>
      <c r="D327" s="2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81"/>
      <c r="AC327" s="1"/>
      <c r="AD327" s="1"/>
      <c r="AE327" s="1"/>
      <c r="AF327" s="1"/>
      <c r="AG327" s="1"/>
      <c r="AH327" s="13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s="57" customFormat="1" x14ac:dyDescent="0.25">
      <c r="A328" s="1"/>
      <c r="B328" s="28"/>
      <c r="C328" s="58"/>
      <c r="D328" s="2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81"/>
      <c r="AC328" s="1"/>
      <c r="AD328" s="1"/>
      <c r="AE328" s="1"/>
      <c r="AF328" s="1"/>
      <c r="AG328" s="1"/>
      <c r="AH328" s="13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s="57" customFormat="1" x14ac:dyDescent="0.25">
      <c r="A329" s="1"/>
      <c r="B329" s="28"/>
      <c r="C329" s="58"/>
      <c r="D329" s="2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81"/>
      <c r="AC329" s="1"/>
      <c r="AD329" s="1"/>
      <c r="AE329" s="1"/>
      <c r="AF329" s="1"/>
      <c r="AG329" s="1"/>
      <c r="AH329" s="13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s="57" customFormat="1" x14ac:dyDescent="0.25">
      <c r="A330" s="1"/>
      <c r="B330" s="28"/>
      <c r="C330" s="58"/>
      <c r="D330" s="2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81"/>
      <c r="AC330" s="1"/>
      <c r="AD330" s="1"/>
      <c r="AE330" s="1"/>
      <c r="AF330" s="1"/>
      <c r="AG330" s="1"/>
      <c r="AH330" s="13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s="57" customFormat="1" x14ac:dyDescent="0.25">
      <c r="A331" s="1"/>
      <c r="B331" s="28"/>
      <c r="C331" s="58"/>
      <c r="D331" s="2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81"/>
      <c r="AC331" s="1"/>
      <c r="AD331" s="1"/>
      <c r="AE331" s="1"/>
      <c r="AF331" s="1"/>
      <c r="AG331" s="1"/>
      <c r="AH331" s="13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s="57" customFormat="1" x14ac:dyDescent="0.25">
      <c r="A332" s="1"/>
      <c r="B332" s="28"/>
      <c r="C332" s="58"/>
      <c r="D332" s="2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81"/>
      <c r="AC332" s="1"/>
      <c r="AD332" s="1"/>
      <c r="AE332" s="1"/>
      <c r="AF332" s="1"/>
      <c r="AG332" s="1"/>
      <c r="AH332" s="13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s="57" customFormat="1" x14ac:dyDescent="0.25">
      <c r="A333" s="1"/>
      <c r="B333" s="28"/>
      <c r="C333" s="58"/>
      <c r="D333" s="2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81"/>
      <c r="AC333" s="1"/>
      <c r="AD333" s="1"/>
      <c r="AE333" s="1"/>
      <c r="AF333" s="1"/>
      <c r="AG333" s="1"/>
      <c r="AH333" s="13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s="57" customFormat="1" x14ac:dyDescent="0.25">
      <c r="A334" s="1"/>
      <c r="B334" s="28"/>
      <c r="C334" s="58"/>
      <c r="D334" s="2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81"/>
      <c r="AC334" s="1"/>
      <c r="AD334" s="1"/>
      <c r="AE334" s="1"/>
      <c r="AF334" s="1"/>
      <c r="AG334" s="1"/>
      <c r="AH334" s="13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s="57" customFormat="1" x14ac:dyDescent="0.25">
      <c r="A335" s="1"/>
      <c r="B335" s="28"/>
      <c r="C335" s="58"/>
      <c r="D335" s="2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81"/>
      <c r="AC335" s="1"/>
      <c r="AD335" s="1"/>
      <c r="AE335" s="1"/>
      <c r="AF335" s="1"/>
      <c r="AG335" s="1"/>
      <c r="AH335" s="13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s="57" customFormat="1" x14ac:dyDescent="0.25">
      <c r="A336" s="1"/>
      <c r="B336" s="28"/>
      <c r="C336" s="58"/>
      <c r="D336" s="2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81"/>
      <c r="AC336" s="1"/>
      <c r="AD336" s="1"/>
      <c r="AE336" s="1"/>
      <c r="AF336" s="1"/>
      <c r="AG336" s="1"/>
      <c r="AH336" s="13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s="57" customFormat="1" x14ac:dyDescent="0.25">
      <c r="A337" s="1"/>
      <c r="B337" s="28"/>
      <c r="C337" s="58"/>
      <c r="D337" s="2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81"/>
      <c r="AC337" s="1"/>
      <c r="AD337" s="1"/>
      <c r="AE337" s="1"/>
      <c r="AF337" s="1"/>
      <c r="AG337" s="1"/>
      <c r="AH337" s="13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s="57" customFormat="1" x14ac:dyDescent="0.25">
      <c r="A338" s="1"/>
      <c r="B338" s="28"/>
      <c r="C338" s="58"/>
      <c r="D338" s="2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81"/>
      <c r="AC338" s="1"/>
      <c r="AD338" s="1"/>
      <c r="AE338" s="1"/>
      <c r="AF338" s="1"/>
      <c r="AG338" s="1"/>
      <c r="AH338" s="13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s="57" customFormat="1" x14ac:dyDescent="0.25">
      <c r="A339" s="1"/>
      <c r="B339" s="28"/>
      <c r="C339" s="58"/>
      <c r="D339" s="2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81"/>
      <c r="AC339" s="1"/>
      <c r="AD339" s="1"/>
      <c r="AE339" s="1"/>
      <c r="AF339" s="1"/>
      <c r="AG339" s="1"/>
      <c r="AH339" s="13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s="57" customFormat="1" x14ac:dyDescent="0.25">
      <c r="A340" s="1"/>
      <c r="B340" s="28"/>
      <c r="C340" s="58"/>
      <c r="D340" s="2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81"/>
      <c r="AC340" s="1"/>
      <c r="AD340" s="1"/>
      <c r="AE340" s="1"/>
      <c r="AF340" s="1"/>
      <c r="AG340" s="1"/>
      <c r="AH340" s="13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s="57" customFormat="1" x14ac:dyDescent="0.25">
      <c r="A341" s="1"/>
      <c r="B341" s="28"/>
      <c r="C341" s="58"/>
      <c r="D341" s="2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81"/>
      <c r="AC341" s="1"/>
      <c r="AD341" s="1"/>
      <c r="AE341" s="1"/>
      <c r="AF341" s="1"/>
      <c r="AG341" s="1"/>
      <c r="AH341" s="13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s="57" customFormat="1" x14ac:dyDescent="0.25">
      <c r="A342" s="1"/>
      <c r="B342" s="28"/>
      <c r="C342" s="58"/>
      <c r="D342" s="2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81"/>
      <c r="AC342" s="1"/>
      <c r="AD342" s="1"/>
      <c r="AE342" s="1"/>
      <c r="AF342" s="1"/>
      <c r="AG342" s="1"/>
      <c r="AH342" s="13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s="57" customFormat="1" x14ac:dyDescent="0.25">
      <c r="A343" s="1"/>
      <c r="B343" s="28"/>
      <c r="C343" s="58"/>
      <c r="D343" s="2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81"/>
      <c r="AC343" s="1"/>
      <c r="AD343" s="1"/>
      <c r="AE343" s="1"/>
      <c r="AF343" s="1"/>
      <c r="AG343" s="1"/>
      <c r="AH343" s="13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s="57" customFormat="1" x14ac:dyDescent="0.25">
      <c r="A344" s="1"/>
      <c r="B344" s="28"/>
      <c r="C344" s="58"/>
      <c r="D344" s="2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81"/>
      <c r="AC344" s="1"/>
      <c r="AD344" s="1"/>
      <c r="AE344" s="1"/>
      <c r="AF344" s="1"/>
      <c r="AG344" s="1"/>
      <c r="AH344" s="13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s="57" customFormat="1" x14ac:dyDescent="0.25">
      <c r="A345" s="1"/>
      <c r="B345" s="28"/>
      <c r="C345" s="58"/>
      <c r="D345" s="2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81"/>
      <c r="AC345" s="1"/>
      <c r="AD345" s="1"/>
      <c r="AE345" s="1"/>
      <c r="AF345" s="1"/>
      <c r="AG345" s="1"/>
      <c r="AH345" s="13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s="57" customFormat="1" x14ac:dyDescent="0.25">
      <c r="A346" s="1"/>
      <c r="B346" s="28"/>
      <c r="C346" s="58"/>
      <c r="D346" s="2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81"/>
      <c r="AC346" s="1"/>
      <c r="AD346" s="1"/>
      <c r="AE346" s="1"/>
      <c r="AF346" s="1"/>
      <c r="AG346" s="1"/>
      <c r="AH346" s="13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s="57" customFormat="1" x14ac:dyDescent="0.25">
      <c r="A347" s="1"/>
      <c r="B347" s="28"/>
      <c r="C347" s="58"/>
      <c r="D347" s="2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81"/>
      <c r="AC347" s="1"/>
      <c r="AD347" s="1"/>
      <c r="AE347" s="1"/>
      <c r="AF347" s="1"/>
      <c r="AG347" s="1"/>
      <c r="AH347" s="13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s="57" customFormat="1" x14ac:dyDescent="0.25">
      <c r="A348" s="1"/>
      <c r="B348" s="28"/>
      <c r="C348" s="58"/>
      <c r="D348" s="2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81"/>
      <c r="AC348" s="1"/>
      <c r="AD348" s="1"/>
      <c r="AE348" s="1"/>
      <c r="AF348" s="1"/>
      <c r="AG348" s="1"/>
      <c r="AH348" s="13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s="57" customFormat="1" x14ac:dyDescent="0.25">
      <c r="A349" s="1"/>
      <c r="B349" s="28"/>
      <c r="C349" s="58"/>
      <c r="D349" s="2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81"/>
      <c r="AC349" s="1"/>
      <c r="AD349" s="1"/>
      <c r="AE349" s="1"/>
      <c r="AF349" s="1"/>
      <c r="AG349" s="1"/>
      <c r="AH349" s="13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s="57" customFormat="1" x14ac:dyDescent="0.25">
      <c r="A350" s="1"/>
      <c r="B350" s="28"/>
      <c r="C350" s="58"/>
      <c r="D350" s="2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81"/>
      <c r="AC350" s="1"/>
      <c r="AD350" s="1"/>
      <c r="AE350" s="1"/>
      <c r="AF350" s="1"/>
      <c r="AG350" s="1"/>
      <c r="AH350" s="13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s="57" customFormat="1" x14ac:dyDescent="0.25">
      <c r="A351" s="1"/>
      <c r="B351" s="28"/>
      <c r="C351" s="58"/>
      <c r="D351" s="2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81"/>
      <c r="AC351" s="1"/>
      <c r="AD351" s="1"/>
      <c r="AE351" s="1"/>
      <c r="AF351" s="1"/>
      <c r="AG351" s="1"/>
      <c r="AH351" s="13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s="57" customFormat="1" x14ac:dyDescent="0.25">
      <c r="A352" s="1"/>
      <c r="B352" s="28"/>
      <c r="C352" s="58"/>
      <c r="D352" s="2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81"/>
      <c r="AC352" s="1"/>
      <c r="AD352" s="1"/>
      <c r="AE352" s="1"/>
      <c r="AF352" s="1"/>
      <c r="AG352" s="1"/>
      <c r="AH352" s="13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s="57" customFormat="1" x14ac:dyDescent="0.25">
      <c r="A353" s="1"/>
      <c r="B353" s="28"/>
      <c r="C353" s="58"/>
      <c r="D353" s="2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81"/>
      <c r="AC353" s="1"/>
      <c r="AD353" s="1"/>
      <c r="AE353" s="1"/>
      <c r="AF353" s="1"/>
      <c r="AG353" s="1"/>
      <c r="AH353" s="13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s="57" customFormat="1" x14ac:dyDescent="0.25">
      <c r="A354" s="1"/>
      <c r="B354" s="28"/>
      <c r="C354" s="58"/>
      <c r="D354" s="2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81"/>
      <c r="AC354" s="1"/>
      <c r="AD354" s="1"/>
      <c r="AE354" s="1"/>
      <c r="AF354" s="1"/>
      <c r="AG354" s="1"/>
      <c r="AH354" s="13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s="57" customFormat="1" x14ac:dyDescent="0.25">
      <c r="A355" s="1"/>
      <c r="B355" s="28"/>
      <c r="C355" s="58"/>
      <c r="D355" s="2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81"/>
      <c r="AC355" s="1"/>
      <c r="AD355" s="1"/>
      <c r="AE355" s="1"/>
      <c r="AF355" s="1"/>
      <c r="AG355" s="1"/>
      <c r="AH355" s="13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s="57" customFormat="1" x14ac:dyDescent="0.25">
      <c r="A356" s="1"/>
      <c r="B356" s="28"/>
      <c r="C356" s="58"/>
      <c r="D356" s="2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81"/>
      <c r="AC356" s="1"/>
      <c r="AD356" s="1"/>
      <c r="AE356" s="1"/>
      <c r="AF356" s="1"/>
      <c r="AG356" s="1"/>
      <c r="AH356" s="13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s="57" customFormat="1" x14ac:dyDescent="0.25">
      <c r="A357" s="1"/>
      <c r="B357" s="28"/>
      <c r="C357" s="58"/>
      <c r="D357" s="2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81"/>
      <c r="AC357" s="1"/>
      <c r="AD357" s="1"/>
      <c r="AE357" s="1"/>
      <c r="AF357" s="1"/>
      <c r="AG357" s="1"/>
      <c r="AH357" s="13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s="57" customFormat="1" x14ac:dyDescent="0.25">
      <c r="A358" s="1"/>
      <c r="B358" s="28"/>
      <c r="C358" s="58"/>
      <c r="D358" s="2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81"/>
      <c r="AC358" s="1"/>
      <c r="AD358" s="1"/>
      <c r="AE358" s="1"/>
      <c r="AF358" s="1"/>
      <c r="AG358" s="1"/>
      <c r="AH358" s="13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s="57" customFormat="1" x14ac:dyDescent="0.25">
      <c r="A359" s="1"/>
      <c r="B359" s="28"/>
      <c r="C359" s="58"/>
      <c r="D359" s="2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81"/>
      <c r="AC359" s="1"/>
      <c r="AD359" s="1"/>
      <c r="AE359" s="1"/>
      <c r="AF359" s="1"/>
      <c r="AG359" s="1"/>
      <c r="AH359" s="13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s="57" customFormat="1" x14ac:dyDescent="0.25">
      <c r="A360" s="1"/>
      <c r="B360" s="28"/>
      <c r="C360" s="58"/>
      <c r="D360" s="2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81"/>
      <c r="AC360" s="1"/>
      <c r="AD360" s="1"/>
      <c r="AE360" s="1"/>
      <c r="AF360" s="1"/>
      <c r="AG360" s="1"/>
      <c r="AH360" s="13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s="57" customFormat="1" x14ac:dyDescent="0.25">
      <c r="A361" s="1"/>
      <c r="B361" s="28"/>
      <c r="C361" s="58"/>
      <c r="D361" s="2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81"/>
      <c r="AC361" s="1"/>
      <c r="AD361" s="1"/>
      <c r="AE361" s="1"/>
      <c r="AF361" s="1"/>
      <c r="AG361" s="1"/>
      <c r="AH361" s="13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s="57" customFormat="1" x14ac:dyDescent="0.25">
      <c r="A362" s="1"/>
      <c r="B362" s="28"/>
      <c r="C362" s="58"/>
      <c r="D362" s="2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81"/>
      <c r="AC362" s="1"/>
      <c r="AD362" s="1"/>
      <c r="AE362" s="1"/>
      <c r="AF362" s="1"/>
      <c r="AG362" s="1"/>
      <c r="AH362" s="13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s="57" customFormat="1" x14ac:dyDescent="0.25">
      <c r="A363" s="1"/>
      <c r="B363" s="28"/>
      <c r="C363" s="58"/>
      <c r="D363" s="2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81"/>
      <c r="AC363" s="1"/>
      <c r="AD363" s="1"/>
      <c r="AE363" s="1"/>
      <c r="AF363" s="1"/>
      <c r="AG363" s="1"/>
      <c r="AH363" s="13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s="57" customFormat="1" x14ac:dyDescent="0.25">
      <c r="A364" s="1"/>
      <c r="B364" s="28"/>
      <c r="C364" s="58"/>
      <c r="D364" s="2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81"/>
      <c r="AC364" s="1"/>
      <c r="AD364" s="1"/>
      <c r="AE364" s="1"/>
      <c r="AF364" s="1"/>
      <c r="AG364" s="1"/>
      <c r="AH364" s="13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s="57" customFormat="1" x14ac:dyDescent="0.25">
      <c r="A365" s="1"/>
      <c r="B365" s="28"/>
      <c r="C365" s="58"/>
      <c r="D365" s="2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81"/>
      <c r="AC365" s="1"/>
      <c r="AD365" s="1"/>
      <c r="AE365" s="1"/>
      <c r="AF365" s="1"/>
      <c r="AG365" s="1"/>
      <c r="AH365" s="13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s="57" customFormat="1" x14ac:dyDescent="0.25">
      <c r="A366" s="1"/>
      <c r="B366" s="28"/>
      <c r="C366" s="58"/>
      <c r="D366" s="2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81"/>
      <c r="AC366" s="1"/>
      <c r="AD366" s="1"/>
      <c r="AE366" s="1"/>
      <c r="AF366" s="1"/>
      <c r="AG366" s="1"/>
      <c r="AH366" s="13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s="57" customFormat="1" x14ac:dyDescent="0.25">
      <c r="A367" s="1"/>
      <c r="B367" s="28"/>
      <c r="C367" s="58"/>
      <c r="D367" s="2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81"/>
      <c r="AC367" s="1"/>
      <c r="AD367" s="1"/>
      <c r="AE367" s="1"/>
      <c r="AF367" s="1"/>
      <c r="AG367" s="1"/>
      <c r="AH367" s="13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s="57" customFormat="1" x14ac:dyDescent="0.25">
      <c r="A368" s="1"/>
      <c r="B368" s="28"/>
      <c r="C368" s="58"/>
      <c r="D368" s="2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81"/>
      <c r="AC368" s="1"/>
      <c r="AD368" s="1"/>
      <c r="AE368" s="1"/>
      <c r="AF368" s="1"/>
      <c r="AG368" s="1"/>
      <c r="AH368" s="13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s="57" customFormat="1" x14ac:dyDescent="0.25">
      <c r="A369" s="1"/>
      <c r="B369" s="28"/>
      <c r="C369" s="58"/>
      <c r="D369" s="2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81"/>
      <c r="AC369" s="1"/>
      <c r="AD369" s="1"/>
      <c r="AE369" s="1"/>
      <c r="AF369" s="1"/>
      <c r="AG369" s="1"/>
      <c r="AH369" s="13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s="57" customFormat="1" x14ac:dyDescent="0.25">
      <c r="A370" s="1"/>
      <c r="B370" s="28"/>
      <c r="C370" s="58"/>
      <c r="D370" s="2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81"/>
      <c r="AC370" s="1"/>
      <c r="AD370" s="1"/>
      <c r="AE370" s="1"/>
      <c r="AF370" s="1"/>
      <c r="AG370" s="1"/>
      <c r="AH370" s="13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s="57" customFormat="1" x14ac:dyDescent="0.25">
      <c r="A371" s="1"/>
      <c r="B371" s="28"/>
      <c r="C371" s="58"/>
      <c r="D371" s="2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81"/>
      <c r="AC371" s="1"/>
      <c r="AD371" s="1"/>
      <c r="AE371" s="1"/>
      <c r="AF371" s="1"/>
      <c r="AG371" s="1"/>
      <c r="AH371" s="13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s="57" customFormat="1" x14ac:dyDescent="0.25">
      <c r="A372" s="1"/>
      <c r="B372" s="28"/>
      <c r="C372" s="58"/>
      <c r="D372" s="2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81"/>
      <c r="AC372" s="1"/>
      <c r="AD372" s="1"/>
      <c r="AE372" s="1"/>
      <c r="AF372" s="1"/>
      <c r="AG372" s="1"/>
      <c r="AH372" s="13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s="57" customFormat="1" x14ac:dyDescent="0.25">
      <c r="A373" s="1"/>
      <c r="B373" s="28"/>
      <c r="C373" s="58"/>
      <c r="D373" s="2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81"/>
      <c r="AC373" s="1"/>
      <c r="AD373" s="1"/>
      <c r="AE373" s="1"/>
      <c r="AF373" s="1"/>
      <c r="AG373" s="1"/>
      <c r="AH373" s="13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s="57" customFormat="1" x14ac:dyDescent="0.25">
      <c r="A374" s="1"/>
      <c r="B374" s="28"/>
      <c r="C374" s="58"/>
      <c r="D374" s="2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81"/>
      <c r="AC374" s="1"/>
      <c r="AD374" s="1"/>
      <c r="AE374" s="1"/>
      <c r="AF374" s="1"/>
      <c r="AG374" s="1"/>
      <c r="AH374" s="13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s="57" customFormat="1" x14ac:dyDescent="0.25">
      <c r="A375" s="1"/>
      <c r="B375" s="28"/>
      <c r="C375" s="58"/>
      <c r="D375" s="2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81"/>
      <c r="AC375" s="1"/>
      <c r="AD375" s="1"/>
      <c r="AE375" s="1"/>
      <c r="AF375" s="1"/>
      <c r="AG375" s="1"/>
      <c r="AH375" s="13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s="57" customFormat="1" x14ac:dyDescent="0.25">
      <c r="A376" s="1"/>
      <c r="B376" s="28"/>
      <c r="C376" s="58"/>
      <c r="D376" s="2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81"/>
      <c r="AC376" s="1"/>
      <c r="AD376" s="1"/>
      <c r="AE376" s="1"/>
      <c r="AF376" s="1"/>
      <c r="AG376" s="1"/>
      <c r="AH376" s="13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s="57" customFormat="1" x14ac:dyDescent="0.25">
      <c r="A377" s="1"/>
      <c r="B377" s="28"/>
      <c r="C377" s="58"/>
      <c r="D377" s="2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81"/>
      <c r="AC377" s="1"/>
      <c r="AD377" s="1"/>
      <c r="AE377" s="1"/>
      <c r="AF377" s="1"/>
      <c r="AG377" s="1"/>
      <c r="AH377" s="13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s="57" customFormat="1" x14ac:dyDescent="0.25">
      <c r="A378" s="1"/>
      <c r="B378" s="28"/>
      <c r="C378" s="58"/>
      <c r="D378" s="2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81"/>
      <c r="AC378" s="1"/>
      <c r="AD378" s="1"/>
      <c r="AE378" s="1"/>
      <c r="AF378" s="1"/>
      <c r="AG378" s="1"/>
      <c r="AH378" s="13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s="57" customFormat="1" x14ac:dyDescent="0.25">
      <c r="A379" s="1"/>
      <c r="B379" s="28"/>
      <c r="C379" s="58"/>
      <c r="D379" s="2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81"/>
      <c r="AC379" s="1"/>
      <c r="AD379" s="1"/>
      <c r="AE379" s="1"/>
      <c r="AF379" s="1"/>
      <c r="AG379" s="1"/>
      <c r="AH379" s="13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s="57" customFormat="1" x14ac:dyDescent="0.25">
      <c r="A380" s="1"/>
      <c r="B380" s="28"/>
      <c r="C380" s="58"/>
      <c r="D380" s="2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81"/>
      <c r="AC380" s="1"/>
      <c r="AD380" s="1"/>
      <c r="AE380" s="1"/>
      <c r="AF380" s="1"/>
      <c r="AG380" s="1"/>
      <c r="AH380" s="13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s="57" customFormat="1" x14ac:dyDescent="0.25">
      <c r="A381" s="1"/>
      <c r="B381" s="28"/>
      <c r="C381" s="58"/>
      <c r="D381" s="2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81"/>
      <c r="AC381" s="1"/>
      <c r="AD381" s="1"/>
      <c r="AE381" s="1"/>
      <c r="AF381" s="1"/>
      <c r="AG381" s="1"/>
      <c r="AH381" s="13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s="57" customFormat="1" x14ac:dyDescent="0.25">
      <c r="A382" s="1"/>
      <c r="B382" s="28"/>
      <c r="C382" s="58"/>
      <c r="D382" s="2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81"/>
      <c r="AC382" s="1"/>
      <c r="AD382" s="1"/>
      <c r="AE382" s="1"/>
      <c r="AF382" s="1"/>
      <c r="AG382" s="1"/>
      <c r="AH382" s="13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s="57" customFormat="1" x14ac:dyDescent="0.25">
      <c r="A383" s="1"/>
      <c r="B383" s="28"/>
      <c r="C383" s="58"/>
      <c r="D383" s="2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81"/>
      <c r="AC383" s="1"/>
      <c r="AD383" s="1"/>
      <c r="AE383" s="1"/>
      <c r="AF383" s="1"/>
      <c r="AG383" s="1"/>
      <c r="AH383" s="13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s="57" customFormat="1" x14ac:dyDescent="0.25">
      <c r="A384" s="1"/>
      <c r="B384" s="28"/>
      <c r="C384" s="58"/>
      <c r="D384" s="2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81"/>
      <c r="AC384" s="1"/>
      <c r="AD384" s="1"/>
      <c r="AE384" s="1"/>
      <c r="AF384" s="1"/>
      <c r="AG384" s="1"/>
      <c r="AH384" s="13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s="57" customFormat="1" x14ac:dyDescent="0.25">
      <c r="A385" s="1"/>
      <c r="B385" s="28"/>
      <c r="C385" s="58"/>
      <c r="D385" s="2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81"/>
      <c r="AC385" s="1"/>
      <c r="AD385" s="1"/>
      <c r="AE385" s="1"/>
      <c r="AF385" s="1"/>
      <c r="AG385" s="1"/>
      <c r="AH385" s="13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s="57" customFormat="1" x14ac:dyDescent="0.25">
      <c r="A386" s="1"/>
      <c r="B386" s="28"/>
      <c r="C386" s="58"/>
      <c r="D386" s="2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81"/>
      <c r="AC386" s="1"/>
      <c r="AD386" s="1"/>
      <c r="AE386" s="1"/>
      <c r="AF386" s="1"/>
      <c r="AG386" s="1"/>
      <c r="AH386" s="13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s="57" customFormat="1" x14ac:dyDescent="0.25">
      <c r="A387" s="1"/>
      <c r="B387" s="28"/>
      <c r="C387" s="58"/>
      <c r="D387" s="2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81"/>
      <c r="AC387" s="1"/>
      <c r="AD387" s="1"/>
      <c r="AE387" s="1"/>
      <c r="AF387" s="1"/>
      <c r="AG387" s="1"/>
      <c r="AH387" s="13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s="57" customFormat="1" x14ac:dyDescent="0.25">
      <c r="A388" s="1"/>
      <c r="B388" s="28"/>
      <c r="C388" s="58"/>
      <c r="D388" s="2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81"/>
      <c r="AC388" s="1"/>
      <c r="AD388" s="1"/>
      <c r="AE388" s="1"/>
      <c r="AF388" s="1"/>
      <c r="AG388" s="1"/>
      <c r="AH388" s="13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s="57" customFormat="1" x14ac:dyDescent="0.25">
      <c r="A389" s="1"/>
      <c r="B389" s="28"/>
      <c r="C389" s="58"/>
      <c r="D389" s="2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81"/>
      <c r="AC389" s="1"/>
      <c r="AD389" s="1"/>
      <c r="AE389" s="1"/>
      <c r="AF389" s="1"/>
      <c r="AG389" s="1"/>
      <c r="AH389" s="13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s="57" customFormat="1" x14ac:dyDescent="0.25">
      <c r="A390" s="1"/>
      <c r="B390" s="28"/>
      <c r="C390" s="58"/>
      <c r="D390" s="2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81"/>
      <c r="AC390" s="1"/>
      <c r="AD390" s="1"/>
      <c r="AE390" s="1"/>
      <c r="AF390" s="1"/>
      <c r="AG390" s="1"/>
      <c r="AH390" s="13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s="57" customFormat="1" x14ac:dyDescent="0.25">
      <c r="A391" s="1"/>
      <c r="B391" s="28"/>
      <c r="C391" s="58"/>
      <c r="D391" s="2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81"/>
      <c r="AC391" s="1"/>
      <c r="AD391" s="1"/>
      <c r="AE391" s="1"/>
      <c r="AF391" s="1"/>
      <c r="AG391" s="1"/>
      <c r="AH391" s="13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s="57" customFormat="1" x14ac:dyDescent="0.25">
      <c r="A392" s="1"/>
      <c r="B392" s="28"/>
      <c r="C392" s="58"/>
      <c r="D392" s="2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81"/>
      <c r="AC392" s="1"/>
      <c r="AD392" s="1"/>
      <c r="AE392" s="1"/>
      <c r="AF392" s="1"/>
      <c r="AG392" s="1"/>
      <c r="AH392" s="13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s="57" customFormat="1" x14ac:dyDescent="0.25">
      <c r="A393" s="1"/>
      <c r="B393" s="28"/>
      <c r="C393" s="58"/>
      <c r="D393" s="2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81"/>
      <c r="AC393" s="1"/>
      <c r="AD393" s="1"/>
      <c r="AE393" s="1"/>
      <c r="AF393" s="1"/>
      <c r="AG393" s="1"/>
      <c r="AH393" s="13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s="57" customFormat="1" x14ac:dyDescent="0.25">
      <c r="A394" s="1"/>
      <c r="B394" s="28"/>
      <c r="C394" s="58"/>
      <c r="D394" s="2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81"/>
      <c r="AC394" s="1"/>
      <c r="AD394" s="1"/>
      <c r="AE394" s="1"/>
      <c r="AF394" s="1"/>
      <c r="AG394" s="1"/>
      <c r="AH394" s="13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s="57" customFormat="1" x14ac:dyDescent="0.25">
      <c r="A395" s="1"/>
      <c r="B395" s="28"/>
      <c r="C395" s="58"/>
      <c r="D395" s="2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81"/>
      <c r="AC395" s="1"/>
      <c r="AD395" s="1"/>
      <c r="AE395" s="1"/>
      <c r="AF395" s="1"/>
      <c r="AG395" s="1"/>
      <c r="AH395" s="13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s="57" customFormat="1" x14ac:dyDescent="0.25">
      <c r="A396" s="1"/>
      <c r="B396" s="28"/>
      <c r="C396" s="58"/>
      <c r="D396" s="2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81"/>
      <c r="AC396" s="1"/>
      <c r="AD396" s="1"/>
      <c r="AE396" s="1"/>
      <c r="AF396" s="1"/>
      <c r="AG396" s="1"/>
      <c r="AH396" s="13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s="57" customFormat="1" x14ac:dyDescent="0.25">
      <c r="A397" s="1"/>
      <c r="B397" s="28"/>
      <c r="C397" s="58"/>
      <c r="D397" s="2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81"/>
      <c r="AC397" s="1"/>
      <c r="AD397" s="1"/>
      <c r="AE397" s="1"/>
      <c r="AF397" s="1"/>
      <c r="AG397" s="1"/>
      <c r="AH397" s="13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s="57" customFormat="1" x14ac:dyDescent="0.25">
      <c r="A398" s="1"/>
      <c r="B398" s="28"/>
      <c r="C398" s="58"/>
      <c r="D398" s="2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81"/>
      <c r="AC398" s="1"/>
      <c r="AD398" s="1"/>
      <c r="AE398" s="1"/>
      <c r="AF398" s="1"/>
      <c r="AG398" s="1"/>
      <c r="AH398" s="13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s="57" customFormat="1" x14ac:dyDescent="0.25">
      <c r="A399" s="1"/>
      <c r="B399" s="28"/>
      <c r="C399" s="58"/>
      <c r="D399" s="2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81"/>
      <c r="AC399" s="1"/>
      <c r="AD399" s="1"/>
      <c r="AE399" s="1"/>
      <c r="AF399" s="1"/>
      <c r="AG399" s="1"/>
      <c r="AH399" s="13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s="57" customFormat="1" x14ac:dyDescent="0.25">
      <c r="A400" s="1"/>
      <c r="B400" s="28"/>
      <c r="C400" s="58"/>
      <c r="D400" s="2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81"/>
      <c r="AC400" s="1"/>
      <c r="AD400" s="1"/>
      <c r="AE400" s="1"/>
      <c r="AF400" s="1"/>
      <c r="AG400" s="1"/>
      <c r="AH400" s="13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s="57" customFormat="1" x14ac:dyDescent="0.25">
      <c r="A401" s="1"/>
      <c r="B401" s="28"/>
      <c r="C401" s="58"/>
      <c r="D401" s="2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81"/>
      <c r="AC401" s="1"/>
      <c r="AD401" s="1"/>
      <c r="AE401" s="1"/>
      <c r="AF401" s="1"/>
      <c r="AG401" s="1"/>
      <c r="AH401" s="13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s="57" customFormat="1" x14ac:dyDescent="0.25">
      <c r="A402" s="1"/>
      <c r="B402" s="28"/>
      <c r="C402" s="58"/>
      <c r="D402" s="2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81"/>
      <c r="AC402" s="1"/>
      <c r="AD402" s="1"/>
      <c r="AE402" s="1"/>
      <c r="AF402" s="1"/>
      <c r="AG402" s="1"/>
      <c r="AH402" s="13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s="57" customFormat="1" x14ac:dyDescent="0.25">
      <c r="A403" s="1"/>
      <c r="B403" s="28"/>
      <c r="C403" s="58"/>
      <c r="D403" s="2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81"/>
      <c r="AC403" s="1"/>
      <c r="AD403" s="1"/>
      <c r="AE403" s="1"/>
      <c r="AF403" s="1"/>
      <c r="AG403" s="1"/>
      <c r="AH403" s="13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s="57" customFormat="1" x14ac:dyDescent="0.25">
      <c r="A404" s="1"/>
      <c r="B404" s="28"/>
      <c r="C404" s="58"/>
      <c r="D404" s="2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81"/>
      <c r="AC404" s="1"/>
      <c r="AD404" s="1"/>
      <c r="AE404" s="1"/>
      <c r="AF404" s="1"/>
      <c r="AG404" s="1"/>
      <c r="AH404" s="13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s="57" customFormat="1" x14ac:dyDescent="0.25">
      <c r="A405" s="1"/>
      <c r="B405" s="28"/>
      <c r="C405" s="58"/>
      <c r="D405" s="2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81"/>
      <c r="AC405" s="1"/>
      <c r="AD405" s="1"/>
      <c r="AE405" s="1"/>
      <c r="AF405" s="1"/>
      <c r="AG405" s="1"/>
      <c r="AH405" s="13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s="57" customFormat="1" x14ac:dyDescent="0.25">
      <c r="A406" s="1"/>
      <c r="B406" s="28"/>
      <c r="C406" s="58"/>
      <c r="D406" s="2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81"/>
      <c r="AC406" s="1"/>
      <c r="AD406" s="1"/>
      <c r="AE406" s="1"/>
      <c r="AF406" s="1"/>
      <c r="AG406" s="1"/>
      <c r="AH406" s="13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s="57" customFormat="1" x14ac:dyDescent="0.25">
      <c r="A407" s="1"/>
      <c r="B407" s="28"/>
      <c r="C407" s="58"/>
      <c r="D407" s="2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81"/>
      <c r="AC407" s="1"/>
      <c r="AD407" s="1"/>
      <c r="AE407" s="1"/>
      <c r="AF407" s="1"/>
      <c r="AG407" s="1"/>
      <c r="AH407" s="13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s="57" customFormat="1" x14ac:dyDescent="0.25">
      <c r="A408" s="1"/>
      <c r="B408" s="28"/>
      <c r="C408" s="58"/>
      <c r="D408" s="2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81"/>
      <c r="AC408" s="1"/>
      <c r="AD408" s="1"/>
      <c r="AE408" s="1"/>
      <c r="AF408" s="1"/>
      <c r="AG408" s="1"/>
      <c r="AH408" s="13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s="57" customFormat="1" x14ac:dyDescent="0.25">
      <c r="A409" s="1"/>
      <c r="B409" s="28"/>
      <c r="C409" s="58"/>
      <c r="D409" s="2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81"/>
      <c r="AC409" s="1"/>
      <c r="AD409" s="1"/>
      <c r="AE409" s="1"/>
      <c r="AF409" s="1"/>
      <c r="AG409" s="1"/>
      <c r="AH409" s="13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s="57" customFormat="1" x14ac:dyDescent="0.25">
      <c r="A410" s="1"/>
      <c r="B410" s="28"/>
      <c r="C410" s="58"/>
      <c r="D410" s="2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81"/>
      <c r="AC410" s="1"/>
      <c r="AD410" s="1"/>
      <c r="AE410" s="1"/>
      <c r="AF410" s="1"/>
      <c r="AG410" s="1"/>
      <c r="AH410" s="13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s="57" customFormat="1" x14ac:dyDescent="0.25">
      <c r="A411" s="1"/>
      <c r="B411" s="28"/>
      <c r="C411" s="58"/>
      <c r="D411" s="2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81"/>
      <c r="AC411" s="1"/>
      <c r="AD411" s="1"/>
      <c r="AE411" s="1"/>
      <c r="AF411" s="1"/>
      <c r="AG411" s="1"/>
      <c r="AH411" s="13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s="57" customFormat="1" x14ac:dyDescent="0.25">
      <c r="A412" s="1"/>
      <c r="B412" s="28"/>
      <c r="C412" s="58"/>
      <c r="D412" s="2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81"/>
      <c r="AC412" s="1"/>
      <c r="AD412" s="1"/>
      <c r="AE412" s="1"/>
      <c r="AF412" s="1"/>
      <c r="AG412" s="1"/>
      <c r="AH412" s="13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s="57" customFormat="1" x14ac:dyDescent="0.25">
      <c r="A413" s="1"/>
      <c r="B413" s="28"/>
      <c r="C413" s="58"/>
      <c r="D413" s="2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81"/>
      <c r="AC413" s="1"/>
      <c r="AD413" s="1"/>
      <c r="AE413" s="1"/>
      <c r="AF413" s="1"/>
      <c r="AG413" s="1"/>
      <c r="AH413" s="13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s="57" customFormat="1" x14ac:dyDescent="0.25">
      <c r="A414" s="1"/>
      <c r="B414" s="28"/>
      <c r="C414" s="58"/>
      <c r="D414" s="2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81"/>
      <c r="AC414" s="1"/>
      <c r="AD414" s="1"/>
      <c r="AE414" s="1"/>
      <c r="AF414" s="1"/>
      <c r="AG414" s="1"/>
      <c r="AH414" s="13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s="57" customFormat="1" x14ac:dyDescent="0.25">
      <c r="A415" s="1"/>
      <c r="B415" s="28"/>
      <c r="C415" s="58"/>
      <c r="D415" s="2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81"/>
      <c r="AC415" s="1"/>
      <c r="AD415" s="1"/>
      <c r="AE415" s="1"/>
      <c r="AF415" s="1"/>
      <c r="AG415" s="1"/>
      <c r="AH415" s="13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s="57" customFormat="1" x14ac:dyDescent="0.25">
      <c r="A416" s="1"/>
      <c r="B416" s="28"/>
      <c r="C416" s="58"/>
      <c r="D416" s="2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81"/>
      <c r="AC416" s="1"/>
      <c r="AD416" s="1"/>
      <c r="AE416" s="1"/>
      <c r="AF416" s="1"/>
      <c r="AG416" s="1"/>
      <c r="AH416" s="13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s="57" customFormat="1" x14ac:dyDescent="0.25">
      <c r="A417" s="1"/>
      <c r="B417" s="28"/>
      <c r="C417" s="58"/>
      <c r="D417" s="2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81"/>
      <c r="AC417" s="1"/>
      <c r="AD417" s="1"/>
      <c r="AE417" s="1"/>
      <c r="AF417" s="1"/>
      <c r="AG417" s="1"/>
      <c r="AH417" s="13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s="57" customFormat="1" x14ac:dyDescent="0.25">
      <c r="A418" s="1"/>
      <c r="B418" s="28"/>
      <c r="C418" s="58"/>
      <c r="D418" s="2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81"/>
      <c r="AC418" s="1"/>
      <c r="AD418" s="1"/>
      <c r="AE418" s="1"/>
      <c r="AF418" s="1"/>
      <c r="AG418" s="1"/>
      <c r="AH418" s="13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s="57" customFormat="1" x14ac:dyDescent="0.25">
      <c r="A419" s="1"/>
      <c r="B419" s="28"/>
      <c r="C419" s="58"/>
      <c r="D419" s="2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81"/>
      <c r="AC419" s="1"/>
      <c r="AD419" s="1"/>
      <c r="AE419" s="1"/>
      <c r="AF419" s="1"/>
      <c r="AG419" s="1"/>
      <c r="AH419" s="13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s="57" customFormat="1" x14ac:dyDescent="0.25">
      <c r="A420" s="1"/>
      <c r="B420" s="28"/>
      <c r="C420" s="58"/>
      <c r="D420" s="2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81"/>
      <c r="AC420" s="1"/>
      <c r="AD420" s="1"/>
      <c r="AE420" s="1"/>
      <c r="AF420" s="1"/>
      <c r="AG420" s="1"/>
      <c r="AH420" s="13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s="57" customFormat="1" x14ac:dyDescent="0.25">
      <c r="A421" s="1"/>
      <c r="B421" s="28"/>
      <c r="C421" s="58"/>
      <c r="D421" s="2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81"/>
      <c r="AC421" s="1"/>
      <c r="AD421" s="1"/>
      <c r="AE421" s="1"/>
      <c r="AF421" s="1"/>
      <c r="AG421" s="1"/>
      <c r="AH421" s="13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s="57" customFormat="1" x14ac:dyDescent="0.25">
      <c r="A422" s="1"/>
      <c r="B422" s="28"/>
      <c r="C422" s="58"/>
      <c r="D422" s="2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81"/>
      <c r="AC422" s="1"/>
      <c r="AD422" s="1"/>
      <c r="AE422" s="1"/>
      <c r="AF422" s="1"/>
      <c r="AG422" s="1"/>
      <c r="AH422" s="13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s="57" customFormat="1" x14ac:dyDescent="0.25">
      <c r="A423" s="1"/>
      <c r="B423" s="28"/>
      <c r="C423" s="58"/>
      <c r="D423" s="2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81"/>
      <c r="AC423" s="1"/>
      <c r="AD423" s="1"/>
      <c r="AE423" s="1"/>
      <c r="AF423" s="1"/>
      <c r="AG423" s="1"/>
      <c r="AH423" s="13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s="57" customFormat="1" x14ac:dyDescent="0.25">
      <c r="A424" s="1"/>
      <c r="B424" s="28"/>
      <c r="C424" s="58"/>
      <c r="D424" s="2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81"/>
      <c r="AC424" s="1"/>
      <c r="AD424" s="1"/>
      <c r="AE424" s="1"/>
      <c r="AF424" s="1"/>
      <c r="AG424" s="1"/>
      <c r="AH424" s="13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s="57" customFormat="1" x14ac:dyDescent="0.25">
      <c r="A425" s="1"/>
      <c r="B425" s="28"/>
      <c r="C425" s="58"/>
      <c r="D425" s="2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81"/>
      <c r="AC425" s="1"/>
      <c r="AD425" s="1"/>
      <c r="AE425" s="1"/>
      <c r="AF425" s="1"/>
      <c r="AG425" s="1"/>
      <c r="AH425" s="13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s="57" customFormat="1" x14ac:dyDescent="0.25">
      <c r="A426" s="1"/>
      <c r="B426" s="28"/>
      <c r="C426" s="58"/>
      <c r="D426" s="2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81"/>
      <c r="AC426" s="1"/>
      <c r="AD426" s="1"/>
      <c r="AE426" s="1"/>
      <c r="AF426" s="1"/>
      <c r="AG426" s="1"/>
      <c r="AH426" s="13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s="57" customFormat="1" x14ac:dyDescent="0.25">
      <c r="A427" s="1"/>
      <c r="B427" s="28"/>
      <c r="C427" s="58"/>
      <c r="D427" s="2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81"/>
      <c r="AC427" s="1"/>
      <c r="AD427" s="1"/>
      <c r="AE427" s="1"/>
      <c r="AF427" s="1"/>
      <c r="AG427" s="1"/>
      <c r="AH427" s="13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s="57" customFormat="1" x14ac:dyDescent="0.25">
      <c r="A428" s="1"/>
      <c r="B428" s="28"/>
      <c r="C428" s="58"/>
      <c r="D428" s="2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81"/>
      <c r="AC428" s="1"/>
      <c r="AD428" s="1"/>
      <c r="AE428" s="1"/>
      <c r="AF428" s="1"/>
      <c r="AG428" s="1"/>
      <c r="AH428" s="13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s="57" customFormat="1" x14ac:dyDescent="0.25">
      <c r="A429" s="1"/>
      <c r="B429" s="28"/>
      <c r="C429" s="58"/>
      <c r="D429" s="2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81"/>
      <c r="AC429" s="1"/>
      <c r="AD429" s="1"/>
      <c r="AE429" s="1"/>
      <c r="AF429" s="1"/>
      <c r="AG429" s="1"/>
      <c r="AH429" s="13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s="57" customFormat="1" x14ac:dyDescent="0.25">
      <c r="A430" s="1"/>
      <c r="B430" s="28"/>
      <c r="C430" s="58"/>
      <c r="D430" s="2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81"/>
      <c r="AC430" s="1"/>
      <c r="AD430" s="1"/>
      <c r="AE430" s="1"/>
      <c r="AF430" s="1"/>
      <c r="AG430" s="1"/>
      <c r="AH430" s="13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s="57" customFormat="1" x14ac:dyDescent="0.25">
      <c r="A431" s="1"/>
      <c r="B431" s="28"/>
      <c r="C431" s="58"/>
      <c r="D431" s="2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81"/>
      <c r="AC431" s="1"/>
      <c r="AD431" s="1"/>
      <c r="AE431" s="1"/>
      <c r="AF431" s="1"/>
      <c r="AG431" s="1"/>
      <c r="AH431" s="13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s="57" customFormat="1" x14ac:dyDescent="0.25">
      <c r="A432" s="1"/>
      <c r="B432" s="28"/>
      <c r="C432" s="58"/>
      <c r="D432" s="2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81"/>
      <c r="AC432" s="1"/>
      <c r="AD432" s="1"/>
      <c r="AE432" s="1"/>
      <c r="AF432" s="1"/>
      <c r="AG432" s="1"/>
      <c r="AH432" s="13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s="57" customFormat="1" x14ac:dyDescent="0.25">
      <c r="A433" s="1"/>
      <c r="B433" s="28"/>
      <c r="C433" s="58"/>
      <c r="D433" s="2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81"/>
      <c r="AC433" s="1"/>
      <c r="AD433" s="1"/>
      <c r="AE433" s="1"/>
      <c r="AF433" s="1"/>
      <c r="AG433" s="1"/>
      <c r="AH433" s="13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s="57" customFormat="1" x14ac:dyDescent="0.25">
      <c r="A434" s="1"/>
      <c r="B434" s="28"/>
      <c r="C434" s="58"/>
      <c r="D434" s="2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81"/>
      <c r="AC434" s="1"/>
      <c r="AD434" s="1"/>
      <c r="AE434" s="1"/>
      <c r="AF434" s="1"/>
      <c r="AG434" s="1"/>
      <c r="AH434" s="13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s="57" customFormat="1" x14ac:dyDescent="0.25">
      <c r="A435" s="1"/>
      <c r="B435" s="28"/>
      <c r="C435" s="58"/>
      <c r="D435" s="2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81"/>
      <c r="AC435" s="1"/>
      <c r="AD435" s="1"/>
      <c r="AE435" s="1"/>
      <c r="AF435" s="1"/>
      <c r="AG435" s="1"/>
      <c r="AH435" s="13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s="57" customFormat="1" x14ac:dyDescent="0.25">
      <c r="A436" s="1"/>
      <c r="B436" s="28"/>
      <c r="C436" s="58"/>
      <c r="D436" s="2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81"/>
      <c r="AC436" s="1"/>
      <c r="AD436" s="1"/>
      <c r="AE436" s="1"/>
      <c r="AF436" s="1"/>
      <c r="AG436" s="1"/>
      <c r="AH436" s="13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s="57" customFormat="1" x14ac:dyDescent="0.25">
      <c r="A437" s="1"/>
      <c r="B437" s="28"/>
      <c r="C437" s="58"/>
      <c r="D437" s="2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81"/>
      <c r="AC437" s="1"/>
      <c r="AD437" s="1"/>
      <c r="AE437" s="1"/>
      <c r="AF437" s="1"/>
      <c r="AG437" s="1"/>
      <c r="AH437" s="13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s="57" customFormat="1" x14ac:dyDescent="0.25">
      <c r="A438" s="1"/>
      <c r="B438" s="28"/>
      <c r="C438" s="58"/>
      <c r="D438" s="2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81"/>
      <c r="AC438" s="1"/>
      <c r="AD438" s="1"/>
      <c r="AE438" s="1"/>
      <c r="AF438" s="1"/>
      <c r="AG438" s="1"/>
      <c r="AH438" s="13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s="57" customFormat="1" x14ac:dyDescent="0.25">
      <c r="A439" s="1"/>
      <c r="B439" s="28"/>
      <c r="C439" s="58"/>
      <c r="D439" s="2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81"/>
      <c r="AC439" s="1"/>
      <c r="AD439" s="1"/>
      <c r="AE439" s="1"/>
      <c r="AF439" s="1"/>
      <c r="AG439" s="1"/>
      <c r="AH439" s="13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s="57" customFormat="1" x14ac:dyDescent="0.25">
      <c r="A440" s="1"/>
      <c r="B440" s="28"/>
      <c r="C440" s="58"/>
      <c r="D440" s="2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81"/>
      <c r="AC440" s="1"/>
      <c r="AD440" s="1"/>
      <c r="AE440" s="1"/>
      <c r="AF440" s="1"/>
      <c r="AG440" s="1"/>
      <c r="AH440" s="13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s="57" customFormat="1" x14ac:dyDescent="0.25">
      <c r="A441" s="1"/>
      <c r="B441" s="28"/>
      <c r="C441" s="58"/>
      <c r="D441" s="2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81"/>
      <c r="AC441" s="1"/>
      <c r="AD441" s="1"/>
      <c r="AE441" s="1"/>
      <c r="AF441" s="1"/>
      <c r="AG441" s="1"/>
      <c r="AH441" s="13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s="57" customFormat="1" x14ac:dyDescent="0.25">
      <c r="A442" s="1"/>
      <c r="B442" s="28"/>
      <c r="C442" s="58"/>
      <c r="D442" s="2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81"/>
      <c r="AC442" s="1"/>
      <c r="AD442" s="1"/>
      <c r="AE442" s="1"/>
      <c r="AF442" s="1"/>
      <c r="AG442" s="1"/>
      <c r="AH442" s="13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s="57" customFormat="1" x14ac:dyDescent="0.25">
      <c r="A443" s="1"/>
      <c r="B443" s="28"/>
      <c r="C443" s="58"/>
      <c r="D443" s="2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81"/>
      <c r="AC443" s="1"/>
      <c r="AD443" s="1"/>
      <c r="AE443" s="1"/>
      <c r="AF443" s="1"/>
      <c r="AG443" s="1"/>
      <c r="AH443" s="13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s="57" customFormat="1" x14ac:dyDescent="0.25">
      <c r="A444" s="1"/>
      <c r="B444" s="28"/>
      <c r="C444" s="58"/>
      <c r="D444" s="2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81"/>
      <c r="AC444" s="1"/>
      <c r="AD444" s="1"/>
      <c r="AE444" s="1"/>
      <c r="AF444" s="1"/>
      <c r="AG444" s="1"/>
      <c r="AH444" s="13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s="57" customFormat="1" x14ac:dyDescent="0.25">
      <c r="A445" s="1"/>
      <c r="B445" s="28"/>
      <c r="C445" s="58"/>
      <c r="D445" s="2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81"/>
      <c r="AC445" s="1"/>
      <c r="AD445" s="1"/>
      <c r="AE445" s="1"/>
      <c r="AF445" s="1"/>
      <c r="AG445" s="1"/>
      <c r="AH445" s="13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s="57" customFormat="1" x14ac:dyDescent="0.25">
      <c r="A446" s="1"/>
      <c r="B446" s="28"/>
      <c r="C446" s="58"/>
      <c r="D446" s="2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81"/>
      <c r="AC446" s="1"/>
      <c r="AD446" s="1"/>
      <c r="AE446" s="1"/>
      <c r="AF446" s="1"/>
      <c r="AG446" s="1"/>
      <c r="AH446" s="13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s="57" customFormat="1" x14ac:dyDescent="0.25">
      <c r="A447" s="1"/>
      <c r="B447" s="28"/>
      <c r="C447" s="58"/>
      <c r="D447" s="2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81"/>
      <c r="AC447" s="1"/>
      <c r="AD447" s="1"/>
      <c r="AE447" s="1"/>
      <c r="AF447" s="1"/>
      <c r="AG447" s="1"/>
      <c r="AH447" s="13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s="57" customFormat="1" x14ac:dyDescent="0.25">
      <c r="A448" s="1"/>
      <c r="B448" s="28"/>
      <c r="C448" s="58"/>
      <c r="D448" s="2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81"/>
      <c r="AC448" s="1"/>
      <c r="AD448" s="1"/>
      <c r="AE448" s="1"/>
      <c r="AF448" s="1"/>
      <c r="AG448" s="1"/>
      <c r="AH448" s="13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s="57" customFormat="1" x14ac:dyDescent="0.25">
      <c r="A449" s="1"/>
      <c r="B449" s="28"/>
      <c r="C449" s="58"/>
      <c r="D449" s="2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81"/>
      <c r="AC449" s="1"/>
      <c r="AD449" s="1"/>
      <c r="AE449" s="1"/>
      <c r="AF449" s="1"/>
      <c r="AG449" s="1"/>
      <c r="AH449" s="13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s="57" customFormat="1" x14ac:dyDescent="0.25">
      <c r="A450" s="1"/>
      <c r="B450" s="28"/>
      <c r="C450" s="58"/>
      <c r="D450" s="2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81"/>
      <c r="AC450" s="1"/>
      <c r="AD450" s="1"/>
      <c r="AE450" s="1"/>
      <c r="AF450" s="1"/>
      <c r="AG450" s="1"/>
      <c r="AH450" s="13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s="57" customFormat="1" x14ac:dyDescent="0.25">
      <c r="A451" s="1"/>
      <c r="B451" s="28"/>
      <c r="C451" s="58"/>
      <c r="D451" s="2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81"/>
      <c r="AC451" s="1"/>
      <c r="AD451" s="1"/>
      <c r="AE451" s="1"/>
      <c r="AF451" s="1"/>
      <c r="AG451" s="1"/>
      <c r="AH451" s="13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s="57" customFormat="1" x14ac:dyDescent="0.25">
      <c r="A452" s="1"/>
      <c r="B452" s="28"/>
      <c r="C452" s="58"/>
      <c r="D452" s="2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81"/>
      <c r="AC452" s="1"/>
      <c r="AD452" s="1"/>
      <c r="AE452" s="1"/>
      <c r="AF452" s="1"/>
      <c r="AG452" s="1"/>
      <c r="AH452" s="13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s="57" customFormat="1" x14ac:dyDescent="0.25">
      <c r="A453" s="1"/>
      <c r="B453" s="28"/>
      <c r="C453" s="58"/>
      <c r="D453" s="2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81"/>
      <c r="AC453" s="1"/>
      <c r="AD453" s="1"/>
      <c r="AE453" s="1"/>
      <c r="AF453" s="1"/>
      <c r="AG453" s="1"/>
      <c r="AH453" s="13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s="57" customFormat="1" x14ac:dyDescent="0.25">
      <c r="A454" s="1"/>
      <c r="B454" s="28"/>
      <c r="C454" s="58"/>
      <c r="D454" s="2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81"/>
      <c r="AC454" s="1"/>
      <c r="AD454" s="1"/>
      <c r="AE454" s="1"/>
      <c r="AF454" s="1"/>
      <c r="AG454" s="1"/>
      <c r="AH454" s="13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s="57" customFormat="1" x14ac:dyDescent="0.25">
      <c r="A455" s="1"/>
      <c r="B455" s="28"/>
      <c r="C455" s="58"/>
      <c r="D455" s="2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81"/>
      <c r="AC455" s="1"/>
      <c r="AD455" s="1"/>
      <c r="AE455" s="1"/>
      <c r="AF455" s="1"/>
      <c r="AG455" s="1"/>
      <c r="AH455" s="13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s="57" customFormat="1" x14ac:dyDescent="0.25">
      <c r="A456" s="1"/>
      <c r="B456" s="28"/>
      <c r="C456" s="58"/>
      <c r="D456" s="2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81"/>
      <c r="AC456" s="1"/>
      <c r="AD456" s="1"/>
      <c r="AE456" s="1"/>
      <c r="AF456" s="1"/>
      <c r="AG456" s="1"/>
      <c r="AH456" s="13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s="57" customFormat="1" x14ac:dyDescent="0.25">
      <c r="A457" s="1"/>
      <c r="B457" s="28"/>
      <c r="C457" s="58"/>
      <c r="D457" s="2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81"/>
      <c r="AC457" s="1"/>
      <c r="AD457" s="1"/>
      <c r="AE457" s="1"/>
      <c r="AF457" s="1"/>
      <c r="AG457" s="1"/>
      <c r="AH457" s="13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s="57" customFormat="1" x14ac:dyDescent="0.25">
      <c r="A458" s="1"/>
      <c r="B458" s="28"/>
      <c r="C458" s="58"/>
      <c r="D458" s="2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81"/>
      <c r="AC458" s="1"/>
      <c r="AD458" s="1"/>
      <c r="AE458" s="1"/>
      <c r="AF458" s="1"/>
      <c r="AG458" s="1"/>
      <c r="AH458" s="13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s="57" customFormat="1" x14ac:dyDescent="0.25">
      <c r="A459" s="1"/>
      <c r="B459" s="28"/>
      <c r="C459" s="58"/>
      <c r="D459" s="2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81"/>
      <c r="AC459" s="1"/>
      <c r="AD459" s="1"/>
      <c r="AE459" s="1"/>
      <c r="AF459" s="1"/>
      <c r="AG459" s="1"/>
      <c r="AH459" s="13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s="57" customFormat="1" x14ac:dyDescent="0.25">
      <c r="A460" s="1"/>
      <c r="B460" s="28"/>
      <c r="C460" s="58"/>
      <c r="D460" s="2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81"/>
      <c r="AC460" s="1"/>
      <c r="AD460" s="1"/>
      <c r="AE460" s="1"/>
      <c r="AF460" s="1"/>
      <c r="AG460" s="1"/>
      <c r="AH460" s="13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s="57" customFormat="1" x14ac:dyDescent="0.25">
      <c r="A461" s="1"/>
      <c r="B461" s="28"/>
      <c r="C461" s="58"/>
      <c r="D461" s="2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81"/>
      <c r="AC461" s="1"/>
      <c r="AD461" s="1"/>
      <c r="AE461" s="1"/>
      <c r="AF461" s="1"/>
      <c r="AG461" s="1"/>
      <c r="AH461" s="13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s="57" customFormat="1" x14ac:dyDescent="0.25">
      <c r="A462" s="1"/>
      <c r="B462" s="28"/>
      <c r="C462" s="58"/>
      <c r="D462" s="2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81"/>
      <c r="AC462" s="1"/>
      <c r="AD462" s="1"/>
      <c r="AE462" s="1"/>
      <c r="AF462" s="1"/>
      <c r="AG462" s="1"/>
      <c r="AH462" s="13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s="57" customFormat="1" x14ac:dyDescent="0.25">
      <c r="A463" s="1"/>
      <c r="B463" s="28"/>
      <c r="C463" s="58"/>
      <c r="D463" s="2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81"/>
      <c r="AC463" s="1"/>
      <c r="AD463" s="1"/>
      <c r="AE463" s="1"/>
      <c r="AF463" s="1"/>
      <c r="AG463" s="1"/>
      <c r="AH463" s="13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s="57" customFormat="1" x14ac:dyDescent="0.25">
      <c r="A464" s="1"/>
      <c r="B464" s="28"/>
      <c r="C464" s="58"/>
      <c r="D464" s="2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81"/>
      <c r="AC464" s="1"/>
      <c r="AD464" s="1"/>
      <c r="AE464" s="1"/>
      <c r="AF464" s="1"/>
      <c r="AG464" s="1"/>
      <c r="AH464" s="13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s="57" customFormat="1" x14ac:dyDescent="0.25">
      <c r="A465" s="1"/>
      <c r="B465" s="28"/>
      <c r="C465" s="58"/>
      <c r="D465" s="2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81"/>
      <c r="AC465" s="1"/>
      <c r="AD465" s="1"/>
      <c r="AE465" s="1"/>
      <c r="AF465" s="1"/>
      <c r="AG465" s="1"/>
      <c r="AH465" s="13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s="57" customFormat="1" x14ac:dyDescent="0.25">
      <c r="A466" s="1"/>
      <c r="B466" s="28"/>
      <c r="C466" s="58"/>
      <c r="D466" s="2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81"/>
      <c r="AC466" s="1"/>
      <c r="AD466" s="1"/>
      <c r="AE466" s="1"/>
      <c r="AF466" s="1"/>
      <c r="AG466" s="1"/>
      <c r="AH466" s="13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s="57" customFormat="1" x14ac:dyDescent="0.25">
      <c r="A467" s="1"/>
      <c r="B467" s="28"/>
      <c r="C467" s="58"/>
      <c r="D467" s="2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81"/>
      <c r="AC467" s="1"/>
      <c r="AD467" s="1"/>
      <c r="AE467" s="1"/>
      <c r="AF467" s="1"/>
      <c r="AG467" s="1"/>
      <c r="AH467" s="13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s="57" customFormat="1" x14ac:dyDescent="0.25">
      <c r="A468" s="1"/>
      <c r="B468" s="28"/>
      <c r="C468" s="58"/>
      <c r="D468" s="2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81"/>
      <c r="AC468" s="1"/>
      <c r="AD468" s="1"/>
      <c r="AE468" s="1"/>
      <c r="AF468" s="1"/>
      <c r="AG468" s="1"/>
      <c r="AH468" s="13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s="57" customFormat="1" x14ac:dyDescent="0.25">
      <c r="A469" s="1"/>
      <c r="B469" s="28"/>
      <c r="C469" s="58"/>
      <c r="D469" s="2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81"/>
      <c r="AC469" s="1"/>
      <c r="AD469" s="1"/>
      <c r="AE469" s="1"/>
      <c r="AF469" s="1"/>
      <c r="AG469" s="1"/>
      <c r="AH469" s="13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s="57" customFormat="1" x14ac:dyDescent="0.25">
      <c r="A470" s="1"/>
      <c r="B470" s="28"/>
      <c r="C470" s="58"/>
      <c r="D470" s="2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81"/>
      <c r="AC470" s="1"/>
      <c r="AD470" s="1"/>
      <c r="AE470" s="1"/>
      <c r="AF470" s="1"/>
      <c r="AG470" s="1"/>
      <c r="AH470" s="13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s="57" customFormat="1" x14ac:dyDescent="0.25">
      <c r="A471" s="1"/>
      <c r="B471" s="28"/>
      <c r="C471" s="58"/>
      <c r="D471" s="2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81"/>
      <c r="AC471" s="1"/>
      <c r="AD471" s="1"/>
      <c r="AE471" s="1"/>
      <c r="AF471" s="1"/>
      <c r="AG471" s="1"/>
      <c r="AH471" s="13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s="57" customFormat="1" x14ac:dyDescent="0.25">
      <c r="A472" s="1"/>
      <c r="B472" s="28"/>
      <c r="C472" s="58"/>
      <c r="D472" s="2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81"/>
      <c r="AC472" s="1"/>
      <c r="AD472" s="1"/>
      <c r="AE472" s="1"/>
      <c r="AF472" s="1"/>
      <c r="AG472" s="1"/>
      <c r="AH472" s="13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s="57" customFormat="1" x14ac:dyDescent="0.25">
      <c r="A473" s="1"/>
      <c r="B473" s="28"/>
      <c r="C473" s="58"/>
      <c r="D473" s="2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81"/>
      <c r="AC473" s="1"/>
      <c r="AD473" s="1"/>
      <c r="AE473" s="1"/>
      <c r="AF473" s="1"/>
      <c r="AG473" s="1"/>
      <c r="AH473" s="13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s="57" customFormat="1" x14ac:dyDescent="0.25">
      <c r="A474" s="1"/>
      <c r="B474" s="28"/>
      <c r="C474" s="58"/>
      <c r="D474" s="2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81"/>
      <c r="AC474" s="1"/>
      <c r="AD474" s="1"/>
      <c r="AE474" s="1"/>
      <c r="AF474" s="1"/>
      <c r="AG474" s="1"/>
      <c r="AH474" s="13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s="57" customFormat="1" x14ac:dyDescent="0.25">
      <c r="A475" s="1"/>
      <c r="B475" s="28"/>
      <c r="C475" s="58"/>
      <c r="D475" s="2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81"/>
      <c r="AC475" s="1"/>
      <c r="AD475" s="1"/>
      <c r="AE475" s="1"/>
      <c r="AF475" s="1"/>
      <c r="AG475" s="1"/>
      <c r="AH475" s="13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s="57" customFormat="1" x14ac:dyDescent="0.25">
      <c r="A476" s="1"/>
      <c r="B476" s="28"/>
      <c r="C476" s="58"/>
      <c r="D476" s="2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81"/>
      <c r="AC476" s="1"/>
      <c r="AD476" s="1"/>
      <c r="AE476" s="1"/>
      <c r="AF476" s="1"/>
      <c r="AG476" s="1"/>
      <c r="AH476" s="13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s="57" customFormat="1" x14ac:dyDescent="0.25">
      <c r="A477" s="1"/>
      <c r="B477" s="28"/>
      <c r="C477" s="58"/>
      <c r="D477" s="2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81"/>
      <c r="AC477" s="1"/>
      <c r="AD477" s="1"/>
      <c r="AE477" s="1"/>
      <c r="AF477" s="1"/>
      <c r="AG477" s="1"/>
      <c r="AH477" s="13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s="57" customFormat="1" x14ac:dyDescent="0.25">
      <c r="A478" s="1"/>
      <c r="B478" s="28"/>
      <c r="C478" s="58"/>
      <c r="D478" s="2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81"/>
      <c r="AC478" s="1"/>
      <c r="AD478" s="1"/>
      <c r="AE478" s="1"/>
      <c r="AF478" s="1"/>
      <c r="AG478" s="1"/>
      <c r="AH478" s="13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s="57" customFormat="1" x14ac:dyDescent="0.25">
      <c r="A479" s="1"/>
      <c r="B479" s="28"/>
      <c r="C479" s="58"/>
      <c r="D479" s="2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81"/>
      <c r="AC479" s="1"/>
      <c r="AD479" s="1"/>
      <c r="AE479" s="1"/>
      <c r="AF479" s="1"/>
      <c r="AG479" s="1"/>
      <c r="AH479" s="13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s="57" customFormat="1" x14ac:dyDescent="0.25">
      <c r="A480" s="1"/>
      <c r="B480" s="28"/>
      <c r="C480" s="58"/>
      <c r="D480" s="2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81"/>
      <c r="AC480" s="1"/>
      <c r="AD480" s="1"/>
      <c r="AE480" s="1"/>
      <c r="AF480" s="1"/>
      <c r="AG480" s="1"/>
      <c r="AH480" s="13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s="57" customFormat="1" x14ac:dyDescent="0.25">
      <c r="A481" s="1"/>
      <c r="B481" s="28"/>
      <c r="C481" s="58"/>
      <c r="D481" s="2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81"/>
      <c r="AC481" s="1"/>
      <c r="AD481" s="1"/>
      <c r="AE481" s="1"/>
      <c r="AF481" s="1"/>
      <c r="AG481" s="1"/>
      <c r="AH481" s="13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s="57" customFormat="1" x14ac:dyDescent="0.25">
      <c r="A482" s="1"/>
      <c r="B482" s="28"/>
      <c r="C482" s="58"/>
      <c r="D482" s="2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81"/>
      <c r="AC482" s="1"/>
      <c r="AD482" s="1"/>
      <c r="AE482" s="1"/>
      <c r="AF482" s="1"/>
      <c r="AG482" s="1"/>
      <c r="AH482" s="13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s="57" customFormat="1" x14ac:dyDescent="0.25">
      <c r="A483" s="1"/>
      <c r="B483" s="28"/>
      <c r="C483" s="58"/>
      <c r="D483" s="2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81"/>
      <c r="AC483" s="1"/>
      <c r="AD483" s="1"/>
      <c r="AE483" s="1"/>
      <c r="AF483" s="1"/>
      <c r="AG483" s="1"/>
      <c r="AH483" s="13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s="57" customFormat="1" x14ac:dyDescent="0.25">
      <c r="A484" s="1"/>
      <c r="B484" s="28"/>
      <c r="C484" s="58"/>
      <c r="D484" s="2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81"/>
      <c r="AC484" s="1"/>
      <c r="AD484" s="1"/>
      <c r="AE484" s="1"/>
      <c r="AF484" s="1"/>
      <c r="AG484" s="1"/>
      <c r="AH484" s="13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s="57" customFormat="1" x14ac:dyDescent="0.25">
      <c r="A485" s="1"/>
      <c r="B485" s="28"/>
      <c r="C485" s="58"/>
      <c r="D485" s="2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81"/>
      <c r="AC485" s="1"/>
      <c r="AD485" s="1"/>
      <c r="AE485" s="1"/>
      <c r="AF485" s="1"/>
      <c r="AG485" s="1"/>
      <c r="AH485" s="13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s="57" customFormat="1" x14ac:dyDescent="0.25">
      <c r="A486" s="1"/>
      <c r="B486" s="28"/>
      <c r="C486" s="58"/>
      <c r="D486" s="2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81"/>
      <c r="AC486" s="1"/>
      <c r="AD486" s="1"/>
      <c r="AE486" s="1"/>
      <c r="AF486" s="1"/>
      <c r="AG486" s="1"/>
      <c r="AH486" s="13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s="57" customFormat="1" x14ac:dyDescent="0.25">
      <c r="A487" s="1"/>
      <c r="B487" s="28"/>
      <c r="C487" s="58"/>
      <c r="D487" s="2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81"/>
      <c r="AC487" s="1"/>
      <c r="AD487" s="1"/>
      <c r="AE487" s="1"/>
      <c r="AF487" s="1"/>
      <c r="AG487" s="1"/>
      <c r="AH487" s="13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s="57" customFormat="1" x14ac:dyDescent="0.25">
      <c r="A488" s="1"/>
      <c r="B488" s="28"/>
      <c r="C488" s="58"/>
      <c r="D488" s="2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81"/>
      <c r="AC488" s="1"/>
      <c r="AD488" s="1"/>
      <c r="AE488" s="1"/>
      <c r="AF488" s="1"/>
      <c r="AG488" s="1"/>
      <c r="AH488" s="13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s="57" customFormat="1" x14ac:dyDescent="0.25">
      <c r="A489" s="1"/>
      <c r="B489" s="28"/>
      <c r="C489" s="58"/>
      <c r="D489" s="2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81"/>
      <c r="AC489" s="1"/>
      <c r="AD489" s="1"/>
      <c r="AE489" s="1"/>
      <c r="AF489" s="1"/>
      <c r="AG489" s="1"/>
      <c r="AH489" s="13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s="57" customFormat="1" x14ac:dyDescent="0.25">
      <c r="A490" s="1"/>
      <c r="B490" s="28"/>
      <c r="C490" s="58"/>
      <c r="D490" s="2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81"/>
      <c r="AC490" s="1"/>
      <c r="AD490" s="1"/>
      <c r="AE490" s="1"/>
      <c r="AF490" s="1"/>
      <c r="AG490" s="1"/>
      <c r="AH490" s="13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s="57" customFormat="1" x14ac:dyDescent="0.25">
      <c r="A491" s="1"/>
      <c r="B491" s="28"/>
      <c r="C491" s="58"/>
      <c r="D491" s="2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81"/>
      <c r="AC491" s="1"/>
      <c r="AD491" s="1"/>
      <c r="AE491" s="1"/>
      <c r="AF491" s="1"/>
      <c r="AG491" s="1"/>
      <c r="AH491" s="13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s="57" customFormat="1" x14ac:dyDescent="0.25">
      <c r="A492" s="1"/>
      <c r="B492" s="28"/>
      <c r="C492" s="58"/>
      <c r="D492" s="2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81"/>
      <c r="AC492" s="1"/>
      <c r="AD492" s="1"/>
      <c r="AE492" s="1"/>
      <c r="AF492" s="1"/>
      <c r="AG492" s="1"/>
      <c r="AH492" s="13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s="57" customFormat="1" x14ac:dyDescent="0.25">
      <c r="A493" s="1"/>
      <c r="B493" s="28"/>
      <c r="C493" s="58"/>
      <c r="D493" s="2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81"/>
      <c r="AC493" s="1"/>
      <c r="AD493" s="1"/>
      <c r="AE493" s="1"/>
      <c r="AF493" s="1"/>
      <c r="AG493" s="1"/>
      <c r="AH493" s="13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s="57" customFormat="1" x14ac:dyDescent="0.25">
      <c r="A494" s="1"/>
      <c r="B494" s="28"/>
      <c r="C494" s="58"/>
      <c r="D494" s="2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81"/>
      <c r="AC494" s="1"/>
      <c r="AD494" s="1"/>
      <c r="AE494" s="1"/>
      <c r="AF494" s="1"/>
      <c r="AG494" s="1"/>
      <c r="AH494" s="13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s="57" customFormat="1" x14ac:dyDescent="0.25">
      <c r="A495" s="1"/>
      <c r="B495" s="28"/>
      <c r="C495" s="58"/>
      <c r="D495" s="2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81"/>
      <c r="AC495" s="1"/>
      <c r="AD495" s="1"/>
      <c r="AE495" s="1"/>
      <c r="AF495" s="1"/>
      <c r="AG495" s="1"/>
      <c r="AH495" s="13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s="57" customFormat="1" x14ac:dyDescent="0.25">
      <c r="A496" s="1"/>
      <c r="B496" s="28"/>
      <c r="C496" s="58"/>
      <c r="D496" s="2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81"/>
      <c r="AC496" s="1"/>
      <c r="AD496" s="1"/>
      <c r="AE496" s="1"/>
      <c r="AF496" s="1"/>
      <c r="AG496" s="1"/>
      <c r="AH496" s="13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s="57" customFormat="1" x14ac:dyDescent="0.25">
      <c r="A497" s="1"/>
      <c r="B497" s="28"/>
      <c r="C497" s="58"/>
      <c r="D497" s="2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81"/>
      <c r="AC497" s="1"/>
      <c r="AD497" s="1"/>
      <c r="AE497" s="1"/>
      <c r="AF497" s="1"/>
      <c r="AG497" s="1"/>
      <c r="AH497" s="13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s="57" customFormat="1" x14ac:dyDescent="0.25">
      <c r="A498" s="1"/>
      <c r="B498" s="28"/>
      <c r="C498" s="58"/>
      <c r="D498" s="2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81"/>
      <c r="AC498" s="1"/>
      <c r="AD498" s="1"/>
      <c r="AE498" s="1"/>
      <c r="AF498" s="1"/>
      <c r="AG498" s="1"/>
      <c r="AH498" s="13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s="57" customFormat="1" x14ac:dyDescent="0.25">
      <c r="A499" s="1"/>
      <c r="B499" s="28"/>
      <c r="C499" s="58"/>
      <c r="D499" s="2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81"/>
      <c r="AC499" s="1"/>
      <c r="AD499" s="1"/>
      <c r="AE499" s="1"/>
      <c r="AF499" s="1"/>
      <c r="AG499" s="1"/>
      <c r="AH499" s="13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s="57" customFormat="1" x14ac:dyDescent="0.25">
      <c r="A500" s="1"/>
      <c r="B500" s="28"/>
      <c r="C500" s="58"/>
      <c r="D500" s="2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81"/>
      <c r="AC500" s="1"/>
      <c r="AD500" s="1"/>
      <c r="AE500" s="1"/>
      <c r="AF500" s="1"/>
      <c r="AG500" s="1"/>
      <c r="AH500" s="13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s="57" customFormat="1" x14ac:dyDescent="0.25">
      <c r="A501" s="1"/>
      <c r="B501" s="28"/>
      <c r="C501" s="58"/>
      <c r="D501" s="2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81"/>
      <c r="AC501" s="1"/>
      <c r="AD501" s="1"/>
      <c r="AE501" s="1"/>
      <c r="AF501" s="1"/>
      <c r="AG501" s="1"/>
      <c r="AH501" s="13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s="57" customFormat="1" x14ac:dyDescent="0.25">
      <c r="A502" s="1"/>
      <c r="B502" s="28"/>
      <c r="C502" s="58"/>
      <c r="D502" s="2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81"/>
      <c r="AC502" s="1"/>
      <c r="AD502" s="1"/>
      <c r="AE502" s="1"/>
      <c r="AF502" s="1"/>
      <c r="AG502" s="1"/>
      <c r="AH502" s="13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s="57" customFormat="1" x14ac:dyDescent="0.25">
      <c r="A503" s="1"/>
      <c r="B503" s="28"/>
      <c r="C503" s="58"/>
      <c r="D503" s="2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81"/>
      <c r="AC503" s="1"/>
      <c r="AD503" s="1"/>
      <c r="AE503" s="1"/>
      <c r="AF503" s="1"/>
      <c r="AG503" s="1"/>
      <c r="AH503" s="13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s="57" customFormat="1" x14ac:dyDescent="0.25">
      <c r="A504" s="1"/>
      <c r="B504" s="28"/>
      <c r="C504" s="58"/>
      <c r="D504" s="2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81"/>
      <c r="AC504" s="1"/>
      <c r="AD504" s="1"/>
      <c r="AE504" s="1"/>
      <c r="AF504" s="1"/>
      <c r="AG504" s="1"/>
      <c r="AH504" s="13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s="57" customFormat="1" x14ac:dyDescent="0.25">
      <c r="A505" s="1"/>
      <c r="B505" s="28"/>
      <c r="C505" s="58"/>
      <c r="D505" s="2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81"/>
      <c r="AC505" s="1"/>
      <c r="AD505" s="1"/>
      <c r="AE505" s="1"/>
      <c r="AF505" s="1"/>
      <c r="AG505" s="1"/>
      <c r="AH505" s="13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s="57" customFormat="1" x14ac:dyDescent="0.25">
      <c r="A506" s="1"/>
      <c r="B506" s="28"/>
      <c r="C506" s="58"/>
      <c r="D506" s="2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81"/>
      <c r="AC506" s="1"/>
      <c r="AD506" s="1"/>
      <c r="AE506" s="1"/>
      <c r="AF506" s="1"/>
      <c r="AG506" s="1"/>
      <c r="AH506" s="13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s="57" customFormat="1" x14ac:dyDescent="0.25">
      <c r="A507" s="1"/>
      <c r="B507" s="28"/>
      <c r="C507" s="58"/>
      <c r="D507" s="2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81"/>
      <c r="AC507" s="1"/>
      <c r="AD507" s="1"/>
      <c r="AE507" s="1"/>
      <c r="AF507" s="1"/>
      <c r="AG507" s="1"/>
      <c r="AH507" s="13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s="57" customFormat="1" x14ac:dyDescent="0.25">
      <c r="A508" s="1"/>
      <c r="B508" s="28"/>
      <c r="C508" s="58"/>
      <c r="D508" s="2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81"/>
      <c r="AC508" s="1"/>
      <c r="AD508" s="1"/>
      <c r="AE508" s="1"/>
      <c r="AF508" s="1"/>
      <c r="AG508" s="1"/>
      <c r="AH508" s="13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s="57" customFormat="1" x14ac:dyDescent="0.25">
      <c r="A509" s="1"/>
      <c r="B509" s="28"/>
      <c r="C509" s="58"/>
      <c r="D509" s="2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81"/>
      <c r="AC509" s="1"/>
      <c r="AD509" s="1"/>
      <c r="AE509" s="1"/>
      <c r="AF509" s="1"/>
      <c r="AG509" s="1"/>
      <c r="AH509" s="13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s="57" customFormat="1" x14ac:dyDescent="0.25">
      <c r="A510" s="1"/>
      <c r="B510" s="28"/>
      <c r="C510" s="58"/>
      <c r="D510" s="2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81"/>
      <c r="AC510" s="1"/>
      <c r="AD510" s="1"/>
      <c r="AE510" s="1"/>
      <c r="AF510" s="1"/>
      <c r="AG510" s="1"/>
      <c r="AH510" s="13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s="57" customFormat="1" x14ac:dyDescent="0.25">
      <c r="A511" s="1"/>
      <c r="B511" s="28"/>
      <c r="C511" s="58"/>
      <c r="D511" s="2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81"/>
      <c r="AC511" s="1"/>
      <c r="AD511" s="1"/>
      <c r="AE511" s="1"/>
      <c r="AF511" s="1"/>
      <c r="AG511" s="1"/>
      <c r="AH511" s="13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s="57" customFormat="1" x14ac:dyDescent="0.25">
      <c r="A512" s="1"/>
      <c r="B512" s="28"/>
      <c r="C512" s="58"/>
      <c r="D512" s="2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81"/>
      <c r="AC512" s="1"/>
      <c r="AD512" s="1"/>
      <c r="AE512" s="1"/>
      <c r="AF512" s="1"/>
      <c r="AG512" s="1"/>
      <c r="AH512" s="13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s="57" customFormat="1" x14ac:dyDescent="0.25">
      <c r="A513" s="1"/>
      <c r="B513" s="28"/>
      <c r="C513" s="58"/>
      <c r="D513" s="2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81"/>
      <c r="AC513" s="1"/>
      <c r="AD513" s="1"/>
      <c r="AE513" s="1"/>
      <c r="AF513" s="1"/>
      <c r="AG513" s="1"/>
      <c r="AH513" s="13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s="57" customFormat="1" x14ac:dyDescent="0.25">
      <c r="A514" s="1"/>
      <c r="B514" s="28"/>
      <c r="C514" s="58"/>
      <c r="D514" s="2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81"/>
      <c r="AC514" s="1"/>
      <c r="AD514" s="1"/>
      <c r="AE514" s="1"/>
      <c r="AF514" s="1"/>
      <c r="AG514" s="1"/>
      <c r="AH514" s="13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s="57" customFormat="1" x14ac:dyDescent="0.25">
      <c r="A515" s="1"/>
      <c r="B515" s="28"/>
      <c r="C515" s="58"/>
      <c r="D515" s="2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81"/>
      <c r="AC515" s="1"/>
      <c r="AD515" s="1"/>
      <c r="AE515" s="1"/>
      <c r="AF515" s="1"/>
      <c r="AG515" s="1"/>
      <c r="AH515" s="13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s="57" customFormat="1" x14ac:dyDescent="0.25">
      <c r="A516" s="1"/>
      <c r="B516" s="28"/>
      <c r="C516" s="58"/>
      <c r="D516" s="2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81"/>
      <c r="AC516" s="1"/>
      <c r="AD516" s="1"/>
      <c r="AE516" s="1"/>
      <c r="AF516" s="1"/>
      <c r="AG516" s="1"/>
      <c r="AH516" s="13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s="57" customFormat="1" x14ac:dyDescent="0.25">
      <c r="A517" s="1"/>
      <c r="B517" s="28"/>
      <c r="C517" s="58"/>
      <c r="D517" s="2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81"/>
      <c r="AC517" s="1"/>
      <c r="AD517" s="1"/>
      <c r="AE517" s="1"/>
      <c r="AF517" s="1"/>
      <c r="AG517" s="1"/>
      <c r="AH517" s="13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s="57" customFormat="1" x14ac:dyDescent="0.25">
      <c r="A518" s="1"/>
      <c r="B518" s="28"/>
      <c r="C518" s="58"/>
      <c r="D518" s="2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81"/>
      <c r="AC518" s="1"/>
      <c r="AD518" s="1"/>
      <c r="AE518" s="1"/>
      <c r="AF518" s="1"/>
      <c r="AG518" s="1"/>
      <c r="AH518" s="13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s="57" customFormat="1" x14ac:dyDescent="0.25">
      <c r="A519" s="1"/>
      <c r="B519" s="28"/>
      <c r="C519" s="58"/>
      <c r="D519" s="2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81"/>
      <c r="AC519" s="1"/>
      <c r="AD519" s="1"/>
      <c r="AE519" s="1"/>
      <c r="AF519" s="1"/>
      <c r="AG519" s="1"/>
      <c r="AH519" s="13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s="57" customFormat="1" x14ac:dyDescent="0.25">
      <c r="A520" s="1"/>
      <c r="B520" s="28"/>
      <c r="C520" s="58"/>
      <c r="D520" s="2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81"/>
      <c r="AC520" s="1"/>
      <c r="AD520" s="1"/>
      <c r="AE520" s="1"/>
      <c r="AF520" s="1"/>
      <c r="AG520" s="1"/>
      <c r="AH520" s="13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s="57" customFormat="1" x14ac:dyDescent="0.25">
      <c r="A521" s="1"/>
      <c r="B521" s="28"/>
      <c r="C521" s="58"/>
      <c r="D521" s="2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81"/>
      <c r="AC521" s="1"/>
      <c r="AD521" s="1"/>
      <c r="AE521" s="1"/>
      <c r="AF521" s="1"/>
      <c r="AG521" s="1"/>
      <c r="AH521" s="13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s="57" customFormat="1" x14ac:dyDescent="0.25">
      <c r="A522" s="1"/>
      <c r="B522" s="28"/>
      <c r="C522" s="58"/>
      <c r="D522" s="2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81"/>
      <c r="AC522" s="1"/>
      <c r="AD522" s="1"/>
      <c r="AE522" s="1"/>
      <c r="AF522" s="1"/>
      <c r="AG522" s="1"/>
      <c r="AH522" s="13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s="57" customFormat="1" x14ac:dyDescent="0.25">
      <c r="A523" s="1"/>
      <c r="B523" s="28"/>
      <c r="C523" s="58"/>
      <c r="D523" s="2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81"/>
      <c r="AC523" s="1"/>
      <c r="AD523" s="1"/>
      <c r="AE523" s="1"/>
      <c r="AF523" s="1"/>
      <c r="AG523" s="1"/>
      <c r="AH523" s="13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s="57" customFormat="1" x14ac:dyDescent="0.25">
      <c r="A524" s="1"/>
      <c r="B524" s="28"/>
      <c r="C524" s="58"/>
      <c r="D524" s="2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81"/>
      <c r="AC524" s="1"/>
      <c r="AD524" s="1"/>
      <c r="AE524" s="1"/>
      <c r="AF524" s="1"/>
      <c r="AG524" s="1"/>
      <c r="AH524" s="13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s="57" customFormat="1" x14ac:dyDescent="0.25">
      <c r="A525" s="1"/>
      <c r="B525" s="28"/>
      <c r="C525" s="58"/>
      <c r="D525" s="2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81"/>
      <c r="AC525" s="1"/>
      <c r="AD525" s="1"/>
      <c r="AE525" s="1"/>
      <c r="AF525" s="1"/>
      <c r="AG525" s="1"/>
      <c r="AH525" s="13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s="57" customFormat="1" x14ac:dyDescent="0.25">
      <c r="A526" s="1"/>
      <c r="B526" s="28"/>
      <c r="C526" s="58"/>
      <c r="D526" s="2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81"/>
      <c r="AC526" s="1"/>
      <c r="AD526" s="1"/>
      <c r="AE526" s="1"/>
      <c r="AF526" s="1"/>
      <c r="AG526" s="1"/>
      <c r="AH526" s="13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s="57" customFormat="1" x14ac:dyDescent="0.25">
      <c r="A527" s="1"/>
      <c r="B527" s="28"/>
      <c r="C527" s="58"/>
      <c r="D527" s="2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81"/>
      <c r="AC527" s="1"/>
      <c r="AD527" s="1"/>
      <c r="AE527" s="1"/>
      <c r="AF527" s="1"/>
      <c r="AG527" s="1"/>
      <c r="AH527" s="13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s="57" customFormat="1" x14ac:dyDescent="0.25">
      <c r="A528" s="1"/>
      <c r="B528" s="28"/>
      <c r="C528" s="58"/>
      <c r="D528" s="2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81"/>
      <c r="AC528" s="1"/>
      <c r="AD528" s="1"/>
      <c r="AE528" s="1"/>
      <c r="AF528" s="1"/>
      <c r="AG528" s="1"/>
      <c r="AH528" s="13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s="57" customFormat="1" x14ac:dyDescent="0.25">
      <c r="A529" s="1"/>
      <c r="B529" s="28"/>
      <c r="C529" s="58"/>
      <c r="D529" s="2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81"/>
      <c r="AC529" s="1"/>
      <c r="AD529" s="1"/>
      <c r="AE529" s="1"/>
      <c r="AF529" s="1"/>
      <c r="AG529" s="1"/>
      <c r="AH529" s="13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s="57" customFormat="1" x14ac:dyDescent="0.25">
      <c r="A530" s="1"/>
      <c r="B530" s="28"/>
      <c r="C530" s="58"/>
      <c r="D530" s="2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81"/>
      <c r="AC530" s="1"/>
      <c r="AD530" s="1"/>
      <c r="AE530" s="1"/>
      <c r="AF530" s="1"/>
      <c r="AG530" s="1"/>
      <c r="AH530" s="13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s="57" customFormat="1" x14ac:dyDescent="0.25">
      <c r="A531" s="1"/>
      <c r="B531" s="28"/>
      <c r="C531" s="58"/>
      <c r="D531" s="2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81"/>
      <c r="AC531" s="1"/>
      <c r="AD531" s="1"/>
      <c r="AE531" s="1"/>
      <c r="AF531" s="1"/>
      <c r="AG531" s="1"/>
      <c r="AH531" s="13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s="57" customFormat="1" x14ac:dyDescent="0.25">
      <c r="A532" s="1"/>
      <c r="B532" s="28"/>
      <c r="C532" s="58"/>
      <c r="D532" s="2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81"/>
      <c r="AC532" s="1"/>
      <c r="AD532" s="1"/>
      <c r="AE532" s="1"/>
      <c r="AF532" s="1"/>
      <c r="AG532" s="1"/>
      <c r="AH532" s="13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s="57" customFormat="1" x14ac:dyDescent="0.25">
      <c r="A533" s="1"/>
      <c r="B533" s="28"/>
      <c r="C533" s="58"/>
      <c r="D533" s="2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81"/>
      <c r="AC533" s="1"/>
      <c r="AD533" s="1"/>
      <c r="AE533" s="1"/>
      <c r="AF533" s="1"/>
      <c r="AG533" s="1"/>
      <c r="AH533" s="13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s="57" customFormat="1" x14ac:dyDescent="0.25">
      <c r="A534" s="1"/>
      <c r="B534" s="28"/>
      <c r="C534" s="58"/>
      <c r="D534" s="2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81"/>
      <c r="AC534" s="1"/>
      <c r="AD534" s="1"/>
      <c r="AE534" s="1"/>
      <c r="AF534" s="1"/>
      <c r="AG534" s="1"/>
      <c r="AH534" s="13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s="57" customFormat="1" x14ac:dyDescent="0.25">
      <c r="A535" s="1"/>
      <c r="B535" s="28"/>
      <c r="C535" s="58"/>
      <c r="D535" s="2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81"/>
      <c r="AC535" s="1"/>
      <c r="AD535" s="1"/>
      <c r="AE535" s="1"/>
      <c r="AF535" s="1"/>
      <c r="AG535" s="1"/>
      <c r="AH535" s="13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s="57" customFormat="1" x14ac:dyDescent="0.25">
      <c r="A536" s="1"/>
      <c r="B536" s="28"/>
      <c r="C536" s="58"/>
      <c r="D536" s="2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81"/>
      <c r="AC536" s="1"/>
      <c r="AD536" s="1"/>
      <c r="AE536" s="1"/>
      <c r="AF536" s="1"/>
      <c r="AG536" s="1"/>
      <c r="AH536" s="13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s="57" customFormat="1" x14ac:dyDescent="0.25">
      <c r="A537" s="1"/>
      <c r="B537" s="28"/>
      <c r="C537" s="58"/>
      <c r="D537" s="2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81"/>
      <c r="AC537" s="1"/>
      <c r="AD537" s="1"/>
      <c r="AE537" s="1"/>
      <c r="AF537" s="1"/>
      <c r="AG537" s="1"/>
      <c r="AH537" s="13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s="57" customFormat="1" x14ac:dyDescent="0.25">
      <c r="A538" s="1"/>
      <c r="B538" s="28"/>
      <c r="C538" s="58"/>
      <c r="D538" s="2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81"/>
      <c r="AC538" s="1"/>
      <c r="AD538" s="1"/>
      <c r="AE538" s="1"/>
      <c r="AF538" s="1"/>
      <c r="AG538" s="1"/>
      <c r="AH538" s="13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s="57" customFormat="1" x14ac:dyDescent="0.25">
      <c r="A539" s="1"/>
      <c r="B539" s="28"/>
      <c r="C539" s="58"/>
      <c r="D539" s="2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81"/>
      <c r="AC539" s="1"/>
      <c r="AD539" s="1"/>
      <c r="AE539" s="1"/>
      <c r="AF539" s="1"/>
      <c r="AG539" s="1"/>
      <c r="AH539" s="13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s="57" customFormat="1" x14ac:dyDescent="0.25">
      <c r="A540" s="1"/>
      <c r="B540" s="28"/>
      <c r="C540" s="58"/>
      <c r="D540" s="2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81"/>
      <c r="AC540" s="1"/>
      <c r="AD540" s="1"/>
      <c r="AE540" s="1"/>
      <c r="AF540" s="1"/>
      <c r="AG540" s="1"/>
      <c r="AH540" s="13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s="57" customFormat="1" x14ac:dyDescent="0.25">
      <c r="A541" s="1"/>
      <c r="B541" s="28"/>
      <c r="C541" s="58"/>
      <c r="D541" s="2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81"/>
      <c r="AC541" s="1"/>
      <c r="AD541" s="1"/>
      <c r="AE541" s="1"/>
      <c r="AF541" s="1"/>
      <c r="AG541" s="1"/>
      <c r="AH541" s="13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s="57" customFormat="1" x14ac:dyDescent="0.25">
      <c r="A542" s="1"/>
      <c r="B542" s="28"/>
      <c r="C542" s="58"/>
      <c r="D542" s="2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81"/>
      <c r="AC542" s="1"/>
      <c r="AD542" s="1"/>
      <c r="AE542" s="1"/>
      <c r="AF542" s="1"/>
      <c r="AG542" s="1"/>
      <c r="AH542" s="13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s="57" customFormat="1" x14ac:dyDescent="0.25">
      <c r="A543" s="1"/>
      <c r="B543" s="28"/>
      <c r="C543" s="58"/>
      <c r="D543" s="2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81"/>
      <c r="AC543" s="1"/>
      <c r="AD543" s="1"/>
      <c r="AE543" s="1"/>
      <c r="AF543" s="1"/>
      <c r="AG543" s="1"/>
      <c r="AH543" s="13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s="57" customFormat="1" x14ac:dyDescent="0.25">
      <c r="A544" s="1"/>
      <c r="B544" s="28"/>
      <c r="C544" s="58"/>
      <c r="D544" s="2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81"/>
      <c r="AC544" s="1"/>
      <c r="AD544" s="1"/>
      <c r="AE544" s="1"/>
      <c r="AF544" s="1"/>
      <c r="AG544" s="1"/>
      <c r="AH544" s="13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s="57" customFormat="1" x14ac:dyDescent="0.25">
      <c r="A545" s="1"/>
      <c r="B545" s="28"/>
      <c r="C545" s="58"/>
      <c r="D545" s="2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81"/>
      <c r="AC545" s="1"/>
      <c r="AD545" s="1"/>
      <c r="AE545" s="1"/>
      <c r="AF545" s="1"/>
      <c r="AG545" s="1"/>
      <c r="AH545" s="13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s="57" customFormat="1" x14ac:dyDescent="0.25">
      <c r="A546" s="1"/>
      <c r="B546" s="28"/>
      <c r="C546" s="58"/>
      <c r="D546" s="2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81"/>
      <c r="AC546" s="1"/>
      <c r="AD546" s="1"/>
      <c r="AE546" s="1"/>
      <c r="AF546" s="1"/>
      <c r="AG546" s="1"/>
      <c r="AH546" s="13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s="57" customFormat="1" x14ac:dyDescent="0.25">
      <c r="A547" s="1"/>
      <c r="B547" s="28"/>
      <c r="C547" s="58"/>
      <c r="D547" s="2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81"/>
      <c r="AC547" s="1"/>
      <c r="AD547" s="1"/>
      <c r="AE547" s="1"/>
      <c r="AF547" s="1"/>
      <c r="AG547" s="1"/>
      <c r="AH547" s="13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s="57" customFormat="1" x14ac:dyDescent="0.25">
      <c r="A548" s="1"/>
      <c r="B548" s="28"/>
      <c r="C548" s="58"/>
      <c r="D548" s="2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81"/>
      <c r="AC548" s="1"/>
      <c r="AD548" s="1"/>
      <c r="AE548" s="1"/>
      <c r="AF548" s="1"/>
      <c r="AG548" s="1"/>
      <c r="AH548" s="13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s="57" customFormat="1" x14ac:dyDescent="0.25">
      <c r="A549" s="1"/>
      <c r="B549" s="28"/>
      <c r="C549" s="58"/>
      <c r="D549" s="2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81"/>
      <c r="AC549" s="1"/>
      <c r="AD549" s="1"/>
      <c r="AE549" s="1"/>
      <c r="AF549" s="1"/>
      <c r="AG549" s="1"/>
      <c r="AH549" s="13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s="57" customFormat="1" x14ac:dyDescent="0.25">
      <c r="A550" s="1"/>
      <c r="B550" s="28"/>
      <c r="C550" s="58"/>
      <c r="D550" s="2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81"/>
      <c r="AC550" s="1"/>
      <c r="AD550" s="1"/>
      <c r="AE550" s="1"/>
      <c r="AF550" s="1"/>
      <c r="AG550" s="1"/>
      <c r="AH550" s="13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s="57" customFormat="1" x14ac:dyDescent="0.25">
      <c r="A551" s="1"/>
      <c r="B551" s="28"/>
      <c r="C551" s="58"/>
      <c r="D551" s="2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81"/>
      <c r="AC551" s="1"/>
      <c r="AD551" s="1"/>
      <c r="AE551" s="1"/>
      <c r="AF551" s="1"/>
      <c r="AG551" s="1"/>
      <c r="AH551" s="13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s="57" customFormat="1" x14ac:dyDescent="0.25">
      <c r="A552" s="1"/>
      <c r="B552" s="28"/>
      <c r="C552" s="58"/>
      <c r="D552" s="2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81"/>
      <c r="AC552" s="1"/>
      <c r="AD552" s="1"/>
      <c r="AE552" s="1"/>
      <c r="AF552" s="1"/>
      <c r="AG552" s="1"/>
      <c r="AH552" s="13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s="57" customFormat="1" x14ac:dyDescent="0.25">
      <c r="A553" s="1"/>
      <c r="B553" s="28"/>
      <c r="C553" s="58"/>
      <c r="D553" s="2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81"/>
      <c r="AC553" s="1"/>
      <c r="AD553" s="1"/>
      <c r="AE553" s="1"/>
      <c r="AF553" s="1"/>
      <c r="AG553" s="1"/>
      <c r="AH553" s="13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s="57" customFormat="1" x14ac:dyDescent="0.25">
      <c r="A554" s="1"/>
      <c r="B554" s="28"/>
      <c r="C554" s="58"/>
      <c r="D554" s="2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81"/>
      <c r="AC554" s="1"/>
      <c r="AD554" s="1"/>
      <c r="AE554" s="1"/>
      <c r="AF554" s="1"/>
      <c r="AG554" s="1"/>
      <c r="AH554" s="13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s="57" customFormat="1" x14ac:dyDescent="0.25">
      <c r="A555" s="1"/>
      <c r="B555" s="28"/>
      <c r="C555" s="58"/>
      <c r="D555" s="2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81"/>
      <c r="AC555" s="1"/>
      <c r="AD555" s="1"/>
      <c r="AE555" s="1"/>
      <c r="AF555" s="1"/>
      <c r="AG555" s="1"/>
      <c r="AH555" s="13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s="57" customFormat="1" x14ac:dyDescent="0.25">
      <c r="A556" s="1"/>
      <c r="B556" s="28"/>
      <c r="C556" s="58"/>
      <c r="D556" s="2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81"/>
      <c r="AC556" s="1"/>
      <c r="AD556" s="1"/>
      <c r="AE556" s="1"/>
      <c r="AF556" s="1"/>
      <c r="AG556" s="1"/>
      <c r="AH556" s="13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s="57" customFormat="1" x14ac:dyDescent="0.25">
      <c r="A557" s="1"/>
      <c r="B557" s="28"/>
      <c r="C557" s="58"/>
      <c r="D557" s="2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81"/>
      <c r="AC557" s="1"/>
      <c r="AD557" s="1"/>
      <c r="AE557" s="1"/>
      <c r="AF557" s="1"/>
      <c r="AG557" s="1"/>
      <c r="AH557" s="13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s="57" customFormat="1" x14ac:dyDescent="0.25">
      <c r="A558" s="1"/>
      <c r="B558" s="28"/>
      <c r="C558" s="58"/>
      <c r="D558" s="2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81"/>
      <c r="AC558" s="1"/>
      <c r="AD558" s="1"/>
      <c r="AE558" s="1"/>
      <c r="AF558" s="1"/>
      <c r="AG558" s="1"/>
      <c r="AH558" s="13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s="57" customFormat="1" x14ac:dyDescent="0.25">
      <c r="A559" s="1"/>
      <c r="B559" s="28"/>
      <c r="C559" s="58"/>
      <c r="D559" s="2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81"/>
      <c r="AC559" s="1"/>
      <c r="AD559" s="1"/>
      <c r="AE559" s="1"/>
      <c r="AF559" s="1"/>
      <c r="AG559" s="1"/>
      <c r="AH559" s="13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s="57" customFormat="1" x14ac:dyDescent="0.25">
      <c r="A560" s="1"/>
      <c r="B560" s="28"/>
      <c r="C560" s="58"/>
      <c r="D560" s="2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81"/>
      <c r="AC560" s="1"/>
      <c r="AD560" s="1"/>
      <c r="AE560" s="1"/>
      <c r="AF560" s="1"/>
      <c r="AG560" s="1"/>
      <c r="AH560" s="13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s="57" customFormat="1" x14ac:dyDescent="0.25">
      <c r="A561" s="1"/>
      <c r="B561" s="28"/>
      <c r="C561" s="58"/>
      <c r="D561" s="2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81"/>
      <c r="AC561" s="1"/>
      <c r="AD561" s="1"/>
      <c r="AE561" s="1"/>
      <c r="AF561" s="1"/>
      <c r="AG561" s="1"/>
      <c r="AH561" s="13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s="57" customFormat="1" x14ac:dyDescent="0.25">
      <c r="A562" s="1"/>
      <c r="B562" s="28"/>
      <c r="C562" s="58"/>
      <c r="D562" s="2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81"/>
      <c r="AC562" s="1"/>
      <c r="AD562" s="1"/>
      <c r="AE562" s="1"/>
      <c r="AF562" s="1"/>
      <c r="AG562" s="1"/>
      <c r="AH562" s="13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s="57" customFormat="1" x14ac:dyDescent="0.25">
      <c r="A563" s="1"/>
      <c r="B563" s="28"/>
      <c r="C563" s="58"/>
      <c r="D563" s="2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81"/>
      <c r="AC563" s="1"/>
      <c r="AD563" s="1"/>
      <c r="AE563" s="1"/>
      <c r="AF563" s="1"/>
      <c r="AG563" s="1"/>
      <c r="AH563" s="13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s="57" customFormat="1" x14ac:dyDescent="0.25">
      <c r="A564" s="1"/>
      <c r="B564" s="28"/>
      <c r="C564" s="58"/>
      <c r="D564" s="2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81"/>
      <c r="AC564" s="1"/>
      <c r="AD564" s="1"/>
      <c r="AE564" s="1"/>
      <c r="AF564" s="1"/>
      <c r="AG564" s="1"/>
      <c r="AH564" s="13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s="57" customFormat="1" x14ac:dyDescent="0.25">
      <c r="A565" s="1"/>
      <c r="B565" s="28"/>
      <c r="C565" s="58"/>
      <c r="D565" s="2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81"/>
      <c r="AC565" s="1"/>
      <c r="AD565" s="1"/>
      <c r="AE565" s="1"/>
      <c r="AF565" s="1"/>
      <c r="AG565" s="1"/>
      <c r="AH565" s="13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s="57" customFormat="1" x14ac:dyDescent="0.25">
      <c r="A566" s="1"/>
      <c r="B566" s="28"/>
      <c r="C566" s="58"/>
      <c r="D566" s="2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81"/>
      <c r="AC566" s="1"/>
      <c r="AD566" s="1"/>
      <c r="AE566" s="1"/>
      <c r="AF566" s="1"/>
      <c r="AG566" s="1"/>
      <c r="AH566" s="13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s="57" customFormat="1" x14ac:dyDescent="0.25">
      <c r="A567" s="1"/>
      <c r="B567" s="28"/>
      <c r="C567" s="58"/>
      <c r="D567" s="2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81"/>
      <c r="AC567" s="1"/>
      <c r="AD567" s="1"/>
      <c r="AE567" s="1"/>
      <c r="AF567" s="1"/>
      <c r="AG567" s="1"/>
      <c r="AH567" s="13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s="57" customFormat="1" x14ac:dyDescent="0.25">
      <c r="A568" s="1"/>
      <c r="B568" s="28"/>
      <c r="C568" s="58"/>
      <c r="D568" s="2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81"/>
      <c r="AC568" s="1"/>
      <c r="AD568" s="1"/>
      <c r="AE568" s="1"/>
      <c r="AF568" s="1"/>
      <c r="AG568" s="1"/>
      <c r="AH568" s="13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s="57" customFormat="1" x14ac:dyDescent="0.25">
      <c r="A569" s="1"/>
      <c r="B569" s="28"/>
      <c r="C569" s="58"/>
      <c r="D569" s="2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81"/>
      <c r="AC569" s="1"/>
      <c r="AD569" s="1"/>
      <c r="AE569" s="1"/>
      <c r="AF569" s="1"/>
      <c r="AG569" s="1"/>
      <c r="AH569" s="13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s="57" customFormat="1" x14ac:dyDescent="0.25">
      <c r="A570" s="1"/>
      <c r="B570" s="28"/>
      <c r="C570" s="58"/>
      <c r="D570" s="2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81"/>
      <c r="AC570" s="1"/>
      <c r="AD570" s="1"/>
      <c r="AE570" s="1"/>
      <c r="AF570" s="1"/>
      <c r="AG570" s="1"/>
      <c r="AH570" s="13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s="57" customFormat="1" x14ac:dyDescent="0.25">
      <c r="A571" s="1"/>
      <c r="B571" s="28"/>
      <c r="C571" s="58"/>
      <c r="D571" s="2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81"/>
      <c r="AC571" s="1"/>
      <c r="AD571" s="1"/>
      <c r="AE571" s="1"/>
      <c r="AF571" s="1"/>
      <c r="AG571" s="1"/>
      <c r="AH571" s="13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s="57" customFormat="1" x14ac:dyDescent="0.25">
      <c r="A572" s="1"/>
      <c r="B572" s="28"/>
      <c r="C572" s="58"/>
      <c r="D572" s="2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81"/>
      <c r="AC572" s="1"/>
      <c r="AD572" s="1"/>
      <c r="AE572" s="1"/>
      <c r="AF572" s="1"/>
      <c r="AG572" s="1"/>
      <c r="AH572" s="13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s="57" customFormat="1" x14ac:dyDescent="0.25">
      <c r="A573" s="1"/>
      <c r="B573" s="28"/>
      <c r="C573" s="58"/>
      <c r="D573" s="2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81"/>
      <c r="AC573" s="1"/>
      <c r="AD573" s="1"/>
      <c r="AE573" s="1"/>
      <c r="AF573" s="1"/>
      <c r="AG573" s="1"/>
      <c r="AH573" s="13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s="57" customFormat="1" x14ac:dyDescent="0.25">
      <c r="A574" s="1"/>
      <c r="B574" s="28"/>
      <c r="C574" s="58"/>
      <c r="D574" s="2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81"/>
      <c r="AC574" s="1"/>
      <c r="AD574" s="1"/>
      <c r="AE574" s="1"/>
      <c r="AF574" s="1"/>
      <c r="AG574" s="1"/>
      <c r="AH574" s="13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s="57" customFormat="1" x14ac:dyDescent="0.25">
      <c r="A575" s="1"/>
      <c r="B575" s="28"/>
      <c r="C575" s="58"/>
      <c r="D575" s="2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81"/>
      <c r="AC575" s="1"/>
      <c r="AD575" s="1"/>
      <c r="AE575" s="1"/>
      <c r="AF575" s="1"/>
      <c r="AG575" s="1"/>
      <c r="AH575" s="13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s="57" customFormat="1" x14ac:dyDescent="0.25">
      <c r="A576" s="1"/>
      <c r="B576" s="28"/>
      <c r="C576" s="58"/>
      <c r="D576" s="2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81"/>
      <c r="AC576" s="1"/>
      <c r="AD576" s="1"/>
      <c r="AE576" s="1"/>
      <c r="AF576" s="1"/>
      <c r="AG576" s="1"/>
      <c r="AH576" s="13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s="57" customFormat="1" x14ac:dyDescent="0.25">
      <c r="A577" s="1"/>
      <c r="B577" s="28"/>
      <c r="C577" s="58"/>
      <c r="D577" s="2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81"/>
      <c r="AC577" s="1"/>
      <c r="AD577" s="1"/>
      <c r="AE577" s="1"/>
      <c r="AF577" s="1"/>
      <c r="AG577" s="1"/>
      <c r="AH577" s="13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s="57" customFormat="1" x14ac:dyDescent="0.25">
      <c r="A578" s="1"/>
      <c r="B578" s="28"/>
      <c r="C578" s="58"/>
      <c r="D578" s="2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81"/>
      <c r="AC578" s="1"/>
      <c r="AD578" s="1"/>
      <c r="AE578" s="1"/>
      <c r="AF578" s="1"/>
      <c r="AG578" s="1"/>
      <c r="AH578" s="13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s="57" customFormat="1" x14ac:dyDescent="0.25">
      <c r="A579" s="1"/>
      <c r="B579" s="28"/>
      <c r="C579" s="58"/>
      <c r="D579" s="2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81"/>
      <c r="AC579" s="1"/>
      <c r="AD579" s="1"/>
      <c r="AE579" s="1"/>
      <c r="AF579" s="1"/>
      <c r="AG579" s="1"/>
      <c r="AH579" s="13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s="57" customFormat="1" x14ac:dyDescent="0.25">
      <c r="A580" s="1"/>
      <c r="B580" s="28"/>
      <c r="C580" s="58"/>
      <c r="D580" s="2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81"/>
      <c r="AC580" s="1"/>
      <c r="AD580" s="1"/>
      <c r="AE580" s="1"/>
      <c r="AF580" s="1"/>
      <c r="AG580" s="1"/>
      <c r="AH580" s="13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s="57" customFormat="1" x14ac:dyDescent="0.25">
      <c r="A581" s="1"/>
      <c r="B581" s="28"/>
      <c r="C581" s="58"/>
      <c r="D581" s="2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81"/>
      <c r="AC581" s="1"/>
      <c r="AD581" s="1"/>
      <c r="AE581" s="1"/>
      <c r="AF581" s="1"/>
      <c r="AG581" s="1"/>
      <c r="AH581" s="13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s="57" customFormat="1" x14ac:dyDescent="0.25">
      <c r="A582" s="1"/>
      <c r="B582" s="28"/>
      <c r="C582" s="58"/>
      <c r="D582" s="2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81"/>
      <c r="AC582" s="1"/>
      <c r="AD582" s="1"/>
      <c r="AE582" s="1"/>
      <c r="AF582" s="1"/>
      <c r="AG582" s="1"/>
      <c r="AH582" s="13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s="57" customFormat="1" x14ac:dyDescent="0.25">
      <c r="A583" s="1"/>
      <c r="B583" s="28"/>
      <c r="C583" s="58"/>
      <c r="D583" s="2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81"/>
      <c r="AC583" s="1"/>
      <c r="AD583" s="1"/>
      <c r="AE583" s="1"/>
      <c r="AF583" s="1"/>
      <c r="AG583" s="1"/>
      <c r="AH583" s="13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s="57" customFormat="1" x14ac:dyDescent="0.25">
      <c r="A584" s="1"/>
      <c r="B584" s="28"/>
      <c r="C584" s="58"/>
      <c r="D584" s="2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81"/>
      <c r="AC584" s="1"/>
      <c r="AD584" s="1"/>
      <c r="AE584" s="1"/>
      <c r="AF584" s="1"/>
      <c r="AG584" s="1"/>
      <c r="AH584" s="13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s="57" customFormat="1" x14ac:dyDescent="0.25">
      <c r="A585" s="1"/>
      <c r="B585" s="28"/>
      <c r="C585" s="58"/>
      <c r="D585" s="2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81"/>
      <c r="AC585" s="1"/>
      <c r="AD585" s="1"/>
      <c r="AE585" s="1"/>
      <c r="AF585" s="1"/>
      <c r="AG585" s="1"/>
      <c r="AH585" s="13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s="57" customFormat="1" x14ac:dyDescent="0.25">
      <c r="A586" s="1"/>
      <c r="B586" s="28"/>
      <c r="C586" s="58"/>
      <c r="D586" s="2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81"/>
      <c r="AC586" s="1"/>
      <c r="AD586" s="1"/>
      <c r="AE586" s="1"/>
      <c r="AF586" s="1"/>
      <c r="AG586" s="1"/>
      <c r="AH586" s="13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s="57" customFormat="1" x14ac:dyDescent="0.25">
      <c r="A587" s="1"/>
      <c r="B587" s="28"/>
      <c r="C587" s="58"/>
      <c r="D587" s="2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81"/>
      <c r="AC587" s="1"/>
      <c r="AD587" s="1"/>
      <c r="AE587" s="1"/>
      <c r="AF587" s="1"/>
      <c r="AG587" s="1"/>
      <c r="AH587" s="13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s="57" customFormat="1" x14ac:dyDescent="0.25">
      <c r="A588" s="1"/>
      <c r="B588" s="28"/>
      <c r="C588" s="58"/>
      <c r="D588" s="2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81"/>
      <c r="AC588" s="1"/>
      <c r="AD588" s="1"/>
      <c r="AE588" s="1"/>
      <c r="AF588" s="1"/>
      <c r="AG588" s="1"/>
      <c r="AH588" s="13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s="57" customFormat="1" x14ac:dyDescent="0.25">
      <c r="A589" s="1"/>
      <c r="B589" s="28"/>
      <c r="C589" s="58"/>
      <c r="D589" s="2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81"/>
      <c r="AC589" s="1"/>
      <c r="AD589" s="1"/>
      <c r="AE589" s="1"/>
      <c r="AF589" s="1"/>
      <c r="AG589" s="1"/>
      <c r="AH589" s="13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s="57" customFormat="1" x14ac:dyDescent="0.25">
      <c r="A590" s="1"/>
      <c r="B590" s="28"/>
      <c r="C590" s="58"/>
      <c r="D590" s="2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81"/>
      <c r="AC590" s="1"/>
      <c r="AD590" s="1"/>
      <c r="AE590" s="1"/>
      <c r="AF590" s="1"/>
      <c r="AG590" s="1"/>
      <c r="AH590" s="13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s="57" customFormat="1" x14ac:dyDescent="0.25">
      <c r="A591" s="1"/>
      <c r="B591" s="28"/>
      <c r="C591" s="58"/>
      <c r="D591" s="2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81"/>
      <c r="AC591" s="1"/>
      <c r="AD591" s="1"/>
      <c r="AE591" s="1"/>
      <c r="AF591" s="1"/>
      <c r="AG591" s="1"/>
      <c r="AH591" s="13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s="57" customFormat="1" x14ac:dyDescent="0.25">
      <c r="A592" s="1"/>
      <c r="B592" s="28"/>
      <c r="C592" s="58"/>
      <c r="D592" s="2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81"/>
      <c r="AC592" s="1"/>
      <c r="AD592" s="1"/>
      <c r="AE592" s="1"/>
      <c r="AF592" s="1"/>
      <c r="AG592" s="1"/>
      <c r="AH592" s="13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s="57" customFormat="1" x14ac:dyDescent="0.25">
      <c r="A593" s="1"/>
      <c r="B593" s="28"/>
      <c r="C593" s="58"/>
      <c r="D593" s="2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81"/>
      <c r="AC593" s="1"/>
      <c r="AD593" s="1"/>
      <c r="AE593" s="1"/>
      <c r="AF593" s="1"/>
      <c r="AG593" s="1"/>
      <c r="AH593" s="13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s="57" customFormat="1" x14ac:dyDescent="0.25">
      <c r="A594" s="1"/>
      <c r="B594" s="28"/>
      <c r="C594" s="58"/>
      <c r="D594" s="2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81"/>
      <c r="AC594" s="1"/>
      <c r="AD594" s="1"/>
      <c r="AE594" s="1"/>
      <c r="AF594" s="1"/>
      <c r="AG594" s="1"/>
      <c r="AH594" s="13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s="57" customFormat="1" x14ac:dyDescent="0.25">
      <c r="A595" s="1"/>
      <c r="B595" s="28"/>
      <c r="C595" s="58"/>
      <c r="D595" s="2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81"/>
      <c r="AC595" s="1"/>
      <c r="AD595" s="1"/>
      <c r="AE595" s="1"/>
      <c r="AF595" s="1"/>
      <c r="AG595" s="1"/>
      <c r="AH595" s="13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s="57" customFormat="1" x14ac:dyDescent="0.25">
      <c r="A596" s="1"/>
      <c r="B596" s="28"/>
      <c r="C596" s="58"/>
      <c r="D596" s="2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81"/>
      <c r="AC596" s="1"/>
      <c r="AD596" s="1"/>
      <c r="AE596" s="1"/>
      <c r="AF596" s="1"/>
      <c r="AG596" s="1"/>
      <c r="AH596" s="13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s="57" customFormat="1" x14ac:dyDescent="0.25">
      <c r="A597" s="1"/>
      <c r="B597" s="28"/>
      <c r="C597" s="58"/>
      <c r="D597" s="2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81"/>
      <c r="AC597" s="1"/>
      <c r="AD597" s="1"/>
      <c r="AE597" s="1"/>
      <c r="AF597" s="1"/>
      <c r="AG597" s="1"/>
      <c r="AH597" s="13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s="57" customFormat="1" x14ac:dyDescent="0.25">
      <c r="A598" s="1"/>
      <c r="B598" s="28"/>
      <c r="C598" s="58"/>
      <c r="D598" s="2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81"/>
      <c r="AC598" s="1"/>
      <c r="AD598" s="1"/>
      <c r="AE598" s="1"/>
      <c r="AF598" s="1"/>
      <c r="AG598" s="1"/>
      <c r="AH598" s="13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s="57" customFormat="1" x14ac:dyDescent="0.25">
      <c r="A599" s="1"/>
      <c r="B599" s="28"/>
      <c r="C599" s="58"/>
      <c r="D599" s="2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81"/>
      <c r="AC599" s="1"/>
      <c r="AD599" s="1"/>
      <c r="AE599" s="1"/>
      <c r="AF599" s="1"/>
      <c r="AG599" s="1"/>
      <c r="AH599" s="13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s="57" customFormat="1" x14ac:dyDescent="0.25">
      <c r="A600" s="1"/>
      <c r="B600" s="28"/>
      <c r="C600" s="58"/>
      <c r="D600" s="2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81"/>
      <c r="AC600" s="1"/>
      <c r="AD600" s="1"/>
      <c r="AE600" s="1"/>
      <c r="AF600" s="1"/>
      <c r="AG600" s="1"/>
      <c r="AH600" s="13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s="57" customFormat="1" x14ac:dyDescent="0.25">
      <c r="A601" s="1"/>
      <c r="B601" s="28"/>
      <c r="C601" s="58"/>
      <c r="D601" s="2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81"/>
      <c r="AC601" s="1"/>
      <c r="AD601" s="1"/>
      <c r="AE601" s="1"/>
      <c r="AF601" s="1"/>
      <c r="AG601" s="1"/>
      <c r="AH601" s="13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s="57" customFormat="1" x14ac:dyDescent="0.25">
      <c r="A602" s="1"/>
      <c r="B602" s="28"/>
      <c r="C602" s="58"/>
      <c r="D602" s="2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81"/>
      <c r="AC602" s="1"/>
      <c r="AD602" s="1"/>
      <c r="AE602" s="1"/>
      <c r="AF602" s="1"/>
      <c r="AG602" s="1"/>
      <c r="AH602" s="13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s="57" customFormat="1" x14ac:dyDescent="0.25">
      <c r="A603" s="1"/>
      <c r="B603" s="28"/>
      <c r="C603" s="58"/>
      <c r="D603" s="2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81"/>
      <c r="AC603" s="1"/>
      <c r="AD603" s="1"/>
      <c r="AE603" s="1"/>
      <c r="AF603" s="1"/>
      <c r="AG603" s="1"/>
      <c r="AH603" s="13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s="57" customFormat="1" x14ac:dyDescent="0.25">
      <c r="A604" s="1"/>
      <c r="B604" s="28"/>
      <c r="C604" s="58"/>
      <c r="D604" s="2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81"/>
      <c r="AC604" s="1"/>
      <c r="AD604" s="1"/>
      <c r="AE604" s="1"/>
      <c r="AF604" s="1"/>
      <c r="AG604" s="1"/>
      <c r="AH604" s="13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</sheetData>
  <mergeCells count="150">
    <mergeCell ref="C1:T1"/>
    <mergeCell ref="AD1:AW1"/>
    <mergeCell ref="C2:C4"/>
    <mergeCell ref="D2:D4"/>
    <mergeCell ref="E2:E4"/>
    <mergeCell ref="F2:F4"/>
    <mergeCell ref="G2:H2"/>
    <mergeCell ref="I2:T2"/>
    <mergeCell ref="AD2:AD4"/>
    <mergeCell ref="AE2:AE4"/>
    <mergeCell ref="AP3:AS3"/>
    <mergeCell ref="AT3:AW3"/>
    <mergeCell ref="AH3:AK3"/>
    <mergeCell ref="AL3:AO3"/>
    <mergeCell ref="AH2:AW2"/>
    <mergeCell ref="AF2:AG2"/>
    <mergeCell ref="G3:G4"/>
    <mergeCell ref="H3:H4"/>
    <mergeCell ref="I3:K3"/>
    <mergeCell ref="L3:N3"/>
    <mergeCell ref="AF3:AF4"/>
    <mergeCell ref="AG3:AG4"/>
    <mergeCell ref="G72:G73"/>
    <mergeCell ref="H72:H73"/>
    <mergeCell ref="I72:I73"/>
    <mergeCell ref="J72:K73"/>
    <mergeCell ref="S72:S73"/>
    <mergeCell ref="T72:T73"/>
    <mergeCell ref="P72:P73"/>
    <mergeCell ref="Q72:Q73"/>
    <mergeCell ref="R72:R73"/>
    <mergeCell ref="AC55:AC56"/>
    <mergeCell ref="AC57:AC59"/>
    <mergeCell ref="AC60:AC64"/>
    <mergeCell ref="AC66:AC69"/>
    <mergeCell ref="O3:P3"/>
    <mergeCell ref="Q3:R3"/>
    <mergeCell ref="G70:H71"/>
    <mergeCell ref="I70:K71"/>
    <mergeCell ref="L70:N71"/>
    <mergeCell ref="O70:P71"/>
    <mergeCell ref="Q70:R71"/>
    <mergeCell ref="S70:T71"/>
    <mergeCell ref="M74:N75"/>
    <mergeCell ref="O74:O75"/>
    <mergeCell ref="L72:L73"/>
    <mergeCell ref="M72:N73"/>
    <mergeCell ref="O72:O73"/>
    <mergeCell ref="AH70:AK71"/>
    <mergeCell ref="AL70:AO71"/>
    <mergeCell ref="AP70:AS71"/>
    <mergeCell ref="AT70:AW71"/>
    <mergeCell ref="AD70:AG71"/>
    <mergeCell ref="L76:L77"/>
    <mergeCell ref="M76:N77"/>
    <mergeCell ref="O76:O77"/>
    <mergeCell ref="P74:P75"/>
    <mergeCell ref="Q74:Q75"/>
    <mergeCell ref="R74:R75"/>
    <mergeCell ref="S74:S75"/>
    <mergeCell ref="T74:T75"/>
    <mergeCell ref="C76:F77"/>
    <mergeCell ref="G76:G77"/>
    <mergeCell ref="H76:H77"/>
    <mergeCell ref="I76:I77"/>
    <mergeCell ref="J76:K77"/>
    <mergeCell ref="S76:S77"/>
    <mergeCell ref="T76:T77"/>
    <mergeCell ref="P76:P77"/>
    <mergeCell ref="Q76:Q77"/>
    <mergeCell ref="R76:R77"/>
    <mergeCell ref="C74:F75"/>
    <mergeCell ref="G74:G75"/>
    <mergeCell ref="H74:H75"/>
    <mergeCell ref="I74:I75"/>
    <mergeCell ref="J74:K75"/>
    <mergeCell ref="L74:L75"/>
    <mergeCell ref="P78:P79"/>
    <mergeCell ref="Q78:Q79"/>
    <mergeCell ref="R78:R79"/>
    <mergeCell ref="S78:S79"/>
    <mergeCell ref="T78:T79"/>
    <mergeCell ref="C80:F81"/>
    <mergeCell ref="G80:G81"/>
    <mergeCell ref="H80:H81"/>
    <mergeCell ref="I80:I81"/>
    <mergeCell ref="J80:K81"/>
    <mergeCell ref="C78:F79"/>
    <mergeCell ref="G78:G79"/>
    <mergeCell ref="H78:H79"/>
    <mergeCell ref="I78:I79"/>
    <mergeCell ref="J78:K79"/>
    <mergeCell ref="L78:L79"/>
    <mergeCell ref="M78:N79"/>
    <mergeCell ref="O78:O79"/>
    <mergeCell ref="P82:P83"/>
    <mergeCell ref="Q82:Q83"/>
    <mergeCell ref="R82:R83"/>
    <mergeCell ref="S82:S83"/>
    <mergeCell ref="T82:T83"/>
    <mergeCell ref="E170:F170"/>
    <mergeCell ref="S80:S81"/>
    <mergeCell ref="T80:T81"/>
    <mergeCell ref="C82:F83"/>
    <mergeCell ref="G82:G83"/>
    <mergeCell ref="H82:H83"/>
    <mergeCell ref="I82:I83"/>
    <mergeCell ref="J82:K83"/>
    <mergeCell ref="L82:L83"/>
    <mergeCell ref="M82:N83"/>
    <mergeCell ref="O82:O83"/>
    <mergeCell ref="L80:L81"/>
    <mergeCell ref="M80:N81"/>
    <mergeCell ref="O80:O81"/>
    <mergeCell ref="P80:P81"/>
    <mergeCell ref="Q80:Q81"/>
    <mergeCell ref="R80:R81"/>
    <mergeCell ref="D185:E190"/>
    <mergeCell ref="D192:E197"/>
    <mergeCell ref="E171:F171"/>
    <mergeCell ref="E172:F172"/>
    <mergeCell ref="E173:F173"/>
    <mergeCell ref="E174:F174"/>
    <mergeCell ref="E175:F175"/>
    <mergeCell ref="D178:E183"/>
    <mergeCell ref="B16:B27"/>
    <mergeCell ref="B33:B40"/>
    <mergeCell ref="B41:B43"/>
    <mergeCell ref="B29:B30"/>
    <mergeCell ref="C72:F73"/>
    <mergeCell ref="C70:F71"/>
    <mergeCell ref="B55:B56"/>
    <mergeCell ref="B57:B59"/>
    <mergeCell ref="B60:B64"/>
    <mergeCell ref="B66:B69"/>
    <mergeCell ref="A2:A4"/>
    <mergeCell ref="B2:B4"/>
    <mergeCell ref="B45:B49"/>
    <mergeCell ref="B50:B54"/>
    <mergeCell ref="AC2:AC4"/>
    <mergeCell ref="AC5:AC6"/>
    <mergeCell ref="AC16:AC27"/>
    <mergeCell ref="AC29:AC30"/>
    <mergeCell ref="AC33:AC40"/>
    <mergeCell ref="AC41:AC43"/>
    <mergeCell ref="AC45:AC49"/>
    <mergeCell ref="AC50:AC54"/>
    <mergeCell ref="AB2:AB4"/>
    <mergeCell ref="B5:B6"/>
    <mergeCell ref="S3:T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N22"/>
  <sheetViews>
    <sheetView topLeftCell="B7" workbookViewId="0">
      <selection activeCell="N16" sqref="N16"/>
    </sheetView>
  </sheetViews>
  <sheetFormatPr defaultRowHeight="15" x14ac:dyDescent="0.25"/>
  <cols>
    <col min="8" max="8" width="25.7109375" customWidth="1"/>
    <col min="10" max="10" width="9.140625" style="51"/>
    <col min="11" max="11" width="22.5703125" bestFit="1" customWidth="1"/>
    <col min="12" max="12" width="23.28515625" bestFit="1" customWidth="1"/>
    <col min="13" max="13" width="14.140625" bestFit="1" customWidth="1"/>
    <col min="14" max="14" width="22.85546875" bestFit="1" customWidth="1"/>
  </cols>
  <sheetData>
    <row r="5" spans="6:14" x14ac:dyDescent="0.25">
      <c r="L5" s="51" t="s">
        <v>182</v>
      </c>
      <c r="M5" s="51" t="s">
        <v>183</v>
      </c>
      <c r="N5" s="51" t="s">
        <v>184</v>
      </c>
    </row>
    <row r="6" spans="6:14" ht="15.75" x14ac:dyDescent="0.25">
      <c r="F6" s="156" t="s">
        <v>147</v>
      </c>
      <c r="G6" s="156"/>
      <c r="H6" s="25" t="s">
        <v>166</v>
      </c>
      <c r="I6" s="50">
        <v>210</v>
      </c>
      <c r="J6" s="53">
        <v>1</v>
      </c>
      <c r="K6" s="34">
        <v>13014680000</v>
      </c>
      <c r="L6" s="34"/>
      <c r="N6" s="54"/>
    </row>
    <row r="7" spans="6:14" ht="15.75" x14ac:dyDescent="0.25">
      <c r="F7" s="156"/>
      <c r="G7" s="156"/>
      <c r="H7" s="25" t="s">
        <v>168</v>
      </c>
      <c r="I7" s="50">
        <v>169</v>
      </c>
      <c r="J7" s="53">
        <v>1</v>
      </c>
      <c r="K7" s="34">
        <v>13124569367</v>
      </c>
      <c r="L7" s="34">
        <f>K7-K6</f>
        <v>109889367</v>
      </c>
      <c r="M7">
        <f>L7/K6</f>
        <v>8.4434935780211273E-3</v>
      </c>
      <c r="N7" s="55">
        <f>M7*J7</f>
        <v>8.4434935780211273E-3</v>
      </c>
    </row>
    <row r="8" spans="6:14" ht="15.75" x14ac:dyDescent="0.25">
      <c r="F8" s="156"/>
      <c r="G8" s="156"/>
      <c r="H8" s="25" t="s">
        <v>169</v>
      </c>
      <c r="I8" s="50">
        <v>144</v>
      </c>
      <c r="J8" s="53">
        <v>1</v>
      </c>
      <c r="K8" s="34">
        <v>13198426049</v>
      </c>
      <c r="L8" s="34">
        <f>K8-K6</f>
        <v>183746049</v>
      </c>
      <c r="M8">
        <f>L8/K6</f>
        <v>1.4118368565343136E-2</v>
      </c>
      <c r="N8" s="55">
        <f t="shared" ref="N8:N11" si="0">M8*J8</f>
        <v>1.4118368565343136E-2</v>
      </c>
    </row>
    <row r="9" spans="6:14" ht="15.75" x14ac:dyDescent="0.25">
      <c r="F9" s="156"/>
      <c r="G9" s="156"/>
      <c r="H9" s="25" t="s">
        <v>170</v>
      </c>
      <c r="I9" s="50">
        <v>137</v>
      </c>
      <c r="J9" s="53">
        <v>1</v>
      </c>
      <c r="K9" s="34">
        <v>13322549580</v>
      </c>
      <c r="L9" s="34">
        <f>K9-K6</f>
        <v>307869580</v>
      </c>
      <c r="M9">
        <f>L9/K6</f>
        <v>2.3655562795243525E-2</v>
      </c>
      <c r="N9" s="55">
        <f t="shared" si="0"/>
        <v>2.3655562795243525E-2</v>
      </c>
    </row>
    <row r="10" spans="6:14" ht="15.75" x14ac:dyDescent="0.25">
      <c r="F10" s="156"/>
      <c r="G10" s="156"/>
      <c r="H10" s="25" t="s">
        <v>171</v>
      </c>
      <c r="I10" s="50">
        <v>131</v>
      </c>
      <c r="J10" s="53">
        <v>1</v>
      </c>
      <c r="K10" s="34">
        <v>13369728123</v>
      </c>
      <c r="L10" s="34">
        <f>K10-K6</f>
        <v>355048123</v>
      </c>
      <c r="M10">
        <f>L10/K6</f>
        <v>2.7280587997553531E-2</v>
      </c>
      <c r="N10" s="55">
        <f t="shared" si="0"/>
        <v>2.7280587997553531E-2</v>
      </c>
    </row>
    <row r="11" spans="6:14" ht="15.75" x14ac:dyDescent="0.25">
      <c r="F11" s="156"/>
      <c r="G11" s="156"/>
      <c r="H11" s="25" t="s">
        <v>172</v>
      </c>
      <c r="I11" s="50">
        <v>125</v>
      </c>
      <c r="J11" s="53">
        <v>1</v>
      </c>
      <c r="K11" s="34">
        <v>13723893247</v>
      </c>
      <c r="L11" s="34">
        <f>K11-K6</f>
        <v>709213247</v>
      </c>
      <c r="M11">
        <f>L11/K6</f>
        <v>5.4493329609333459E-2</v>
      </c>
      <c r="N11" s="55">
        <f t="shared" si="0"/>
        <v>5.4493329609333459E-2</v>
      </c>
    </row>
    <row r="12" spans="6:14" x14ac:dyDescent="0.25">
      <c r="N12" s="51"/>
    </row>
    <row r="13" spans="6:14" x14ac:dyDescent="0.25">
      <c r="N13" s="51"/>
    </row>
    <row r="14" spans="6:14" x14ac:dyDescent="0.25">
      <c r="L14" s="51" t="s">
        <v>182</v>
      </c>
      <c r="M14" s="51" t="s">
        <v>183</v>
      </c>
      <c r="N14" s="51" t="s">
        <v>184</v>
      </c>
    </row>
    <row r="15" spans="6:14" ht="15.75" x14ac:dyDescent="0.25">
      <c r="F15" s="156" t="s">
        <v>149</v>
      </c>
      <c r="G15" s="156"/>
      <c r="H15" s="25" t="s">
        <v>166</v>
      </c>
      <c r="I15" s="25">
        <v>210</v>
      </c>
      <c r="J15" s="53">
        <v>1</v>
      </c>
      <c r="K15" s="34">
        <v>13665414000</v>
      </c>
      <c r="L15" s="34"/>
      <c r="N15" s="54"/>
    </row>
    <row r="16" spans="6:14" ht="15.75" x14ac:dyDescent="0.25">
      <c r="F16" s="156"/>
      <c r="G16" s="156"/>
      <c r="H16" s="25" t="s">
        <v>168</v>
      </c>
      <c r="I16" s="25">
        <v>169</v>
      </c>
      <c r="J16" s="53">
        <v>1</v>
      </c>
      <c r="K16" s="34">
        <v>13648255300.333334</v>
      </c>
      <c r="L16" s="34">
        <f>K16-K15</f>
        <v>-17158699.666666031</v>
      </c>
      <c r="M16">
        <f>L16/K15</f>
        <v>-1.2556296989367486E-3</v>
      </c>
      <c r="N16" s="55">
        <f>M16*J16</f>
        <v>-1.2556296989367486E-3</v>
      </c>
    </row>
    <row r="17" spans="6:14" ht="15.75" x14ac:dyDescent="0.25">
      <c r="F17" s="156"/>
      <c r="G17" s="156"/>
      <c r="H17" s="25" t="s">
        <v>169</v>
      </c>
      <c r="I17" s="25">
        <v>144</v>
      </c>
      <c r="J17" s="53">
        <v>1</v>
      </c>
      <c r="K17" s="34">
        <v>13644643649</v>
      </c>
      <c r="L17" s="34">
        <f>K17-K15</f>
        <v>-20770351</v>
      </c>
      <c r="M17">
        <f>L17/K15</f>
        <v>-1.5199210942310273E-3</v>
      </c>
      <c r="N17" s="55">
        <f t="shared" ref="N17:N20" si="1">M17*J17</f>
        <v>-1.5199210942310273E-3</v>
      </c>
    </row>
    <row r="18" spans="6:14" ht="15.75" x14ac:dyDescent="0.25">
      <c r="F18" s="156"/>
      <c r="G18" s="156"/>
      <c r="H18" s="25" t="s">
        <v>170</v>
      </c>
      <c r="I18" s="25">
        <v>137</v>
      </c>
      <c r="J18" s="53">
        <v>1</v>
      </c>
      <c r="K18" s="34">
        <v>13747076046.666666</v>
      </c>
      <c r="L18" s="34">
        <f>K18-K15</f>
        <v>81662046.666666031</v>
      </c>
      <c r="M18">
        <f>L18/K15</f>
        <v>5.9758194421819953E-3</v>
      </c>
      <c r="N18" s="55">
        <f t="shared" si="1"/>
        <v>5.9758194421819953E-3</v>
      </c>
    </row>
    <row r="19" spans="6:14" ht="15.75" x14ac:dyDescent="0.25">
      <c r="F19" s="156"/>
      <c r="G19" s="156"/>
      <c r="H19" s="25" t="s">
        <v>171</v>
      </c>
      <c r="I19" s="25">
        <v>131</v>
      </c>
      <c r="J19" s="53">
        <v>1</v>
      </c>
      <c r="K19" s="34">
        <v>13775662189.666666</v>
      </c>
      <c r="L19" s="34">
        <f>K19-K15</f>
        <v>110248189.66666603</v>
      </c>
      <c r="M19">
        <f>L19/K15</f>
        <v>8.0676801790758798E-3</v>
      </c>
      <c r="N19" s="55">
        <f t="shared" si="1"/>
        <v>8.0676801790758798E-3</v>
      </c>
    </row>
    <row r="20" spans="6:14" ht="15.75" x14ac:dyDescent="0.25">
      <c r="F20" s="156"/>
      <c r="G20" s="156"/>
      <c r="H20" s="25" t="s">
        <v>172</v>
      </c>
      <c r="I20" s="25">
        <v>125</v>
      </c>
      <c r="J20" s="53">
        <v>1</v>
      </c>
      <c r="K20" s="34">
        <v>14111234913.666666</v>
      </c>
      <c r="L20" s="34">
        <f>K20-K15</f>
        <v>445820913.66666603</v>
      </c>
      <c r="M20">
        <f>L20/K15</f>
        <v>3.2624032734512545E-2</v>
      </c>
      <c r="N20" s="55">
        <f t="shared" si="1"/>
        <v>3.2624032734512545E-2</v>
      </c>
    </row>
    <row r="22" spans="6:14" x14ac:dyDescent="0.25">
      <c r="L22" s="52">
        <f>K15-K16</f>
        <v>17158699.666666031</v>
      </c>
    </row>
  </sheetData>
  <mergeCells count="2">
    <mergeCell ref="F6:G11"/>
    <mergeCell ref="F15:G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HUBUNGAN WAKTU &amp; BIAYA </vt:lpstr>
      <vt:lpstr>PRESENTASE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2021-11-15T13:45:40Z</dcterms:created>
  <dcterms:modified xsi:type="dcterms:W3CDTF">2022-08-19T06:35:26Z</dcterms:modified>
</cp:coreProperties>
</file>